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лехнович1\ФА рабочая\Галина Гусарова\"/>
    </mc:Choice>
  </mc:AlternateContent>
  <bookViews>
    <workbookView xWindow="0" yWindow="0" windowWidth="24000" windowHeight="9135" tabRatio="598"/>
  </bookViews>
  <sheets>
    <sheet name="Мерности Материи Мг Фа" sheetId="4" r:id="rId1"/>
  </sheets>
  <definedNames>
    <definedName name="_xlnm.Print_Area" localSheetId="0">'Мерности Материи Мг Фа'!$A$1:$AH$30</definedName>
  </definedNames>
  <calcPr calcId="152511"/>
</workbook>
</file>

<file path=xl/calcChain.xml><?xml version="1.0" encoding="utf-8"?>
<calcChain xmlns="http://schemas.openxmlformats.org/spreadsheetml/2006/main">
  <c r="AF21" i="4" l="1"/>
  <c r="AG21" i="4" s="1"/>
  <c r="AF20" i="4" l="1"/>
  <c r="D21" i="4"/>
  <c r="D20" i="4" s="1"/>
  <c r="D19" i="4" s="1"/>
  <c r="D18" i="4" s="1"/>
  <c r="AB21" i="4"/>
  <c r="Z21" i="4"/>
  <c r="AA21" i="4" s="1"/>
  <c r="R21" i="4"/>
  <c r="S21" i="4" s="1"/>
  <c r="J21" i="4"/>
  <c r="K21" i="4" s="1"/>
  <c r="N21" i="4"/>
  <c r="V21" i="4" s="1"/>
  <c r="F20" i="4"/>
  <c r="F19" i="4" s="1"/>
  <c r="F18" i="4" s="1"/>
  <c r="F17" i="4" s="1"/>
  <c r="F16" i="4" s="1"/>
  <c r="F15" i="4" s="1"/>
  <c r="F14" i="4" s="1"/>
  <c r="F13" i="4" s="1"/>
  <c r="F12" i="4" s="1"/>
  <c r="F11" i="4" s="1"/>
  <c r="F10" i="4" s="1"/>
  <c r="F9" i="4" s="1"/>
  <c r="F8" i="4" s="1"/>
  <c r="F7" i="4" s="1"/>
  <c r="F6" i="4" s="1"/>
  <c r="C20" i="4"/>
  <c r="C19" i="4" s="1"/>
  <c r="C18" i="4" s="1"/>
  <c r="C17" i="4" s="1"/>
  <c r="C16" i="4" s="1"/>
  <c r="C15" i="4" s="1"/>
  <c r="C14" i="4" s="1"/>
  <c r="C13" i="4" s="1"/>
  <c r="C12" i="4" l="1"/>
  <c r="C11" i="4" s="1"/>
  <c r="C10" i="4" s="1"/>
  <c r="C9" i="4" s="1"/>
  <c r="C8" i="4" s="1"/>
  <c r="C7" i="4" s="1"/>
  <c r="C6" i="4" s="1"/>
  <c r="AB6" i="4" s="1"/>
  <c r="AB13" i="4"/>
  <c r="AF19" i="4"/>
  <c r="AG20" i="4"/>
  <c r="L21" i="4"/>
  <c r="L20" i="4" s="1"/>
  <c r="L19" i="4" s="1"/>
  <c r="H21" i="4"/>
  <c r="R20" i="4"/>
  <c r="S20" i="4" s="1"/>
  <c r="R16" i="4"/>
  <c r="S16" i="4" s="1"/>
  <c r="R12" i="4"/>
  <c r="S12" i="4" s="1"/>
  <c r="Z20" i="4"/>
  <c r="AA20" i="4" s="1"/>
  <c r="Z16" i="4"/>
  <c r="AA16" i="4" s="1"/>
  <c r="AB20" i="4"/>
  <c r="AB16" i="4"/>
  <c r="R19" i="4"/>
  <c r="S19" i="4" s="1"/>
  <c r="R15" i="4"/>
  <c r="S15" i="4" s="1"/>
  <c r="R7" i="4"/>
  <c r="S7" i="4" s="1"/>
  <c r="Z19" i="4"/>
  <c r="AA19" i="4" s="1"/>
  <c r="Z15" i="4"/>
  <c r="AA15" i="4" s="1"/>
  <c r="Z11" i="4"/>
  <c r="AA11" i="4" s="1"/>
  <c r="Z7" i="4"/>
  <c r="AA7" i="4" s="1"/>
  <c r="AB19" i="4"/>
  <c r="AB15" i="4"/>
  <c r="AB11" i="4"/>
  <c r="AB7" i="4"/>
  <c r="R18" i="4"/>
  <c r="S18" i="4" s="1"/>
  <c r="R14" i="4"/>
  <c r="S14" i="4" s="1"/>
  <c r="R10" i="4"/>
  <c r="S10" i="4" s="1"/>
  <c r="R6" i="4"/>
  <c r="S6" i="4" s="1"/>
  <c r="Z18" i="4"/>
  <c r="AA18" i="4" s="1"/>
  <c r="Z14" i="4"/>
  <c r="AA14" i="4" s="1"/>
  <c r="Z10" i="4"/>
  <c r="AA10" i="4" s="1"/>
  <c r="Z6" i="4"/>
  <c r="AA6" i="4" s="1"/>
  <c r="AB18" i="4"/>
  <c r="AB14" i="4"/>
  <c r="AB10" i="4"/>
  <c r="R17" i="4"/>
  <c r="S17" i="4" s="1"/>
  <c r="R13" i="4"/>
  <c r="S13" i="4" s="1"/>
  <c r="R9" i="4"/>
  <c r="S9" i="4" s="1"/>
  <c r="Z17" i="4"/>
  <c r="AA17" i="4" s="1"/>
  <c r="Z13" i="4"/>
  <c r="AA13" i="4" s="1"/>
  <c r="Z9" i="4"/>
  <c r="AA9" i="4" s="1"/>
  <c r="AB17" i="4"/>
  <c r="AB9" i="4"/>
  <c r="T21" i="4"/>
  <c r="T20" i="4" s="1"/>
  <c r="T19" i="4" s="1"/>
  <c r="T18" i="4" s="1"/>
  <c r="V20" i="4"/>
  <c r="V19" i="4" s="1"/>
  <c r="V18" i="4" s="1"/>
  <c r="V17" i="4" s="1"/>
  <c r="V16" i="4" s="1"/>
  <c r="V15" i="4" s="1"/>
  <c r="V14" i="4" s="1"/>
  <c r="V13" i="4" s="1"/>
  <c r="V12" i="4" s="1"/>
  <c r="V11" i="4" s="1"/>
  <c r="V10" i="4" s="1"/>
  <c r="V9" i="4" s="1"/>
  <c r="V8" i="4" s="1"/>
  <c r="V7" i="4" s="1"/>
  <c r="V6" i="4" s="1"/>
  <c r="J20" i="4"/>
  <c r="P21" i="4"/>
  <c r="Q21" i="4" s="1"/>
  <c r="N20" i="4"/>
  <c r="N19" i="4" s="1"/>
  <c r="N18" i="4" s="1"/>
  <c r="N17" i="4" s="1"/>
  <c r="N16" i="4" s="1"/>
  <c r="N15" i="4" s="1"/>
  <c r="N14" i="4" s="1"/>
  <c r="N13" i="4" s="1"/>
  <c r="N12" i="4" s="1"/>
  <c r="N11" i="4" s="1"/>
  <c r="N10" i="4" s="1"/>
  <c r="N9" i="4" s="1"/>
  <c r="N8" i="4" s="1"/>
  <c r="N7" i="4" s="1"/>
  <c r="N6" i="4" s="1"/>
  <c r="L18" i="4"/>
  <c r="H18" i="4"/>
  <c r="D17" i="4"/>
  <c r="H19" i="4"/>
  <c r="H20" i="4"/>
  <c r="AB8" i="4" l="1"/>
  <c r="Z8" i="4"/>
  <c r="AA8" i="4" s="1"/>
  <c r="R11" i="4"/>
  <c r="S11" i="4" s="1"/>
  <c r="AB12" i="4"/>
  <c r="Z12" i="4"/>
  <c r="AA12" i="4" s="1"/>
  <c r="R8" i="4"/>
  <c r="S8" i="4" s="1"/>
  <c r="AF18" i="4"/>
  <c r="AG19" i="4"/>
  <c r="I21" i="4"/>
  <c r="P19" i="4"/>
  <c r="Q19" i="4" s="1"/>
  <c r="X21" i="4"/>
  <c r="Y21" i="4" s="1"/>
  <c r="I19" i="4"/>
  <c r="I18" i="4"/>
  <c r="I20" i="4"/>
  <c r="X19" i="4"/>
  <c r="Y19" i="4" s="1"/>
  <c r="J19" i="4"/>
  <c r="K20" i="4"/>
  <c r="X20" i="4"/>
  <c r="Y20" i="4" s="1"/>
  <c r="X18" i="4"/>
  <c r="Y18" i="4" s="1"/>
  <c r="T17" i="4"/>
  <c r="P20" i="4"/>
  <c r="Q20" i="4" s="1"/>
  <c r="P18" i="4"/>
  <c r="Q18" i="4" s="1"/>
  <c r="L17" i="4"/>
  <c r="D16" i="4"/>
  <c r="H17" i="4"/>
  <c r="AC21" i="4" l="1"/>
  <c r="AD21" i="4" s="1"/>
  <c r="AF17" i="4"/>
  <c r="AG18" i="4"/>
  <c r="AC18" i="4"/>
  <c r="AD18" i="4" s="1"/>
  <c r="AC20" i="4"/>
  <c r="AD20" i="4" s="1"/>
  <c r="AC19" i="4"/>
  <c r="AD19" i="4" s="1"/>
  <c r="I17" i="4"/>
  <c r="J18" i="4"/>
  <c r="K19" i="4"/>
  <c r="X17" i="4"/>
  <c r="Y17" i="4" s="1"/>
  <c r="T16" i="4"/>
  <c r="P17" i="4"/>
  <c r="Q17" i="4" s="1"/>
  <c r="L16" i="4"/>
  <c r="D15" i="4"/>
  <c r="H16" i="4"/>
  <c r="AC17" i="4" l="1"/>
  <c r="AD17" i="4" s="1"/>
  <c r="AF16" i="4"/>
  <c r="AG17" i="4"/>
  <c r="I16" i="4"/>
  <c r="J17" i="4"/>
  <c r="K18" i="4"/>
  <c r="X16" i="4"/>
  <c r="Y16" i="4" s="1"/>
  <c r="T15" i="4"/>
  <c r="L15" i="4"/>
  <c r="P16" i="4"/>
  <c r="Q16" i="4" s="1"/>
  <c r="H15" i="4"/>
  <c r="D14" i="4"/>
  <c r="AF15" i="4" l="1"/>
  <c r="AG16" i="4"/>
  <c r="AC16" i="4"/>
  <c r="AD16" i="4" s="1"/>
  <c r="I15" i="4"/>
  <c r="J16" i="4"/>
  <c r="K17" i="4"/>
  <c r="X15" i="4"/>
  <c r="Y15" i="4" s="1"/>
  <c r="T14" i="4"/>
  <c r="P15" i="4"/>
  <c r="Q15" i="4" s="1"/>
  <c r="L14" i="4"/>
  <c r="D13" i="4"/>
  <c r="H14" i="4"/>
  <c r="AF14" i="4" l="1"/>
  <c r="AG15" i="4"/>
  <c r="AC15" i="4"/>
  <c r="AD15" i="4" s="1"/>
  <c r="I14" i="4"/>
  <c r="J15" i="4"/>
  <c r="K16" i="4"/>
  <c r="X14" i="4"/>
  <c r="Y14" i="4" s="1"/>
  <c r="T13" i="4"/>
  <c r="P14" i="4"/>
  <c r="Q14" i="4" s="1"/>
  <c r="L13" i="4"/>
  <c r="H13" i="4"/>
  <c r="D12" i="4"/>
  <c r="AF13" i="4" l="1"/>
  <c r="AG14" i="4"/>
  <c r="AC14" i="4"/>
  <c r="AD14" i="4" s="1"/>
  <c r="I13" i="4"/>
  <c r="J14" i="4"/>
  <c r="K15" i="4"/>
  <c r="X13" i="4"/>
  <c r="Y13" i="4" s="1"/>
  <c r="T12" i="4"/>
  <c r="P13" i="4"/>
  <c r="Q13" i="4" s="1"/>
  <c r="L12" i="4"/>
  <c r="D11" i="4"/>
  <c r="H12" i="4"/>
  <c r="AF12" i="4" l="1"/>
  <c r="AG13" i="4"/>
  <c r="AC13" i="4"/>
  <c r="AD13" i="4" s="1"/>
  <c r="I12" i="4"/>
  <c r="J13" i="4"/>
  <c r="K14" i="4"/>
  <c r="X12" i="4"/>
  <c r="Y12" i="4" s="1"/>
  <c r="T11" i="4"/>
  <c r="L11" i="4"/>
  <c r="P12" i="4"/>
  <c r="Q12" i="4" s="1"/>
  <c r="H11" i="4"/>
  <c r="D10" i="4"/>
  <c r="AC12" i="4" l="1"/>
  <c r="AD12" i="4" s="1"/>
  <c r="AF11" i="4"/>
  <c r="AG12" i="4"/>
  <c r="I11" i="4"/>
  <c r="J12" i="4"/>
  <c r="K13" i="4"/>
  <c r="X11" i="4"/>
  <c r="Y11" i="4" s="1"/>
  <c r="T10" i="4"/>
  <c r="P11" i="4"/>
  <c r="Q11" i="4" s="1"/>
  <c r="L10" i="4"/>
  <c r="H10" i="4"/>
  <c r="D9" i="4"/>
  <c r="AF10" i="4" l="1"/>
  <c r="AG11" i="4"/>
  <c r="AC11" i="4"/>
  <c r="AD11" i="4" s="1"/>
  <c r="I10" i="4"/>
  <c r="J11" i="4"/>
  <c r="K12" i="4"/>
  <c r="X10" i="4"/>
  <c r="Y10" i="4" s="1"/>
  <c r="T9" i="4"/>
  <c r="P10" i="4"/>
  <c r="Q10" i="4" s="1"/>
  <c r="L9" i="4"/>
  <c r="D8" i="4"/>
  <c r="H9" i="4"/>
  <c r="AF9" i="4" l="1"/>
  <c r="AG10" i="4"/>
  <c r="AC10" i="4"/>
  <c r="AD10" i="4" s="1"/>
  <c r="I9" i="4"/>
  <c r="J10" i="4"/>
  <c r="K11" i="4"/>
  <c r="X9" i="4"/>
  <c r="Y9" i="4" s="1"/>
  <c r="T8" i="4"/>
  <c r="P9" i="4"/>
  <c r="Q9" i="4" s="1"/>
  <c r="L8" i="4"/>
  <c r="D7" i="4"/>
  <c r="H8" i="4"/>
  <c r="AF8" i="4" l="1"/>
  <c r="AG9" i="4"/>
  <c r="AC9" i="4"/>
  <c r="AD9" i="4" s="1"/>
  <c r="I8" i="4"/>
  <c r="J9" i="4"/>
  <c r="K10" i="4"/>
  <c r="X8" i="4"/>
  <c r="Y8" i="4" s="1"/>
  <c r="T7" i="4"/>
  <c r="L7" i="4"/>
  <c r="P8" i="4"/>
  <c r="Q8" i="4" s="1"/>
  <c r="D6" i="4"/>
  <c r="H6" i="4" s="1"/>
  <c r="H7" i="4"/>
  <c r="AF7" i="4" l="1"/>
  <c r="AG8" i="4"/>
  <c r="AC8" i="4"/>
  <c r="AD8" i="4" s="1"/>
  <c r="I7" i="4"/>
  <c r="I6" i="4"/>
  <c r="J8" i="4"/>
  <c r="K9" i="4"/>
  <c r="X7" i="4"/>
  <c r="Y7" i="4" s="1"/>
  <c r="T6" i="4"/>
  <c r="X6" i="4" s="1"/>
  <c r="Y6" i="4" s="1"/>
  <c r="P7" i="4"/>
  <c r="Q7" i="4" s="1"/>
  <c r="L6" i="4"/>
  <c r="P6" i="4" s="1"/>
  <c r="Q6" i="4" s="1"/>
  <c r="AF6" i="4" l="1"/>
  <c r="AG6" i="4" s="1"/>
  <c r="AG7" i="4"/>
  <c r="AC7" i="4"/>
  <c r="AD7" i="4" s="1"/>
  <c r="AC6" i="4"/>
  <c r="AD6" i="4" s="1"/>
  <c r="J7" i="4"/>
  <c r="K8" i="4"/>
  <c r="J6" i="4" l="1"/>
  <c r="K6" i="4" s="1"/>
  <c r="K7" i="4"/>
</calcChain>
</file>

<file path=xl/sharedStrings.xml><?xml version="1.0" encoding="utf-8"?>
<sst xmlns="http://schemas.openxmlformats.org/spreadsheetml/2006/main" count="217" uniqueCount="88">
  <si>
    <t xml:space="preserve"> </t>
  </si>
  <si>
    <t xml:space="preserve">  </t>
  </si>
  <si>
    <t>Ипостась ИВО</t>
  </si>
  <si>
    <t>Ч-к  ИВР Синтезности  ИВО</t>
  </si>
  <si>
    <t>Ч-к Иерархизации ИВО</t>
  </si>
  <si>
    <t>Ч-к-Творец Физичности ИВО</t>
  </si>
  <si>
    <t>Человек Планеты Земля ИВО</t>
  </si>
  <si>
    <t>Человек Мг Фа ИВО</t>
  </si>
  <si>
    <t>Человек  ИВО</t>
  </si>
  <si>
    <t>Посвящённый ИВО</t>
  </si>
  <si>
    <t>Служащий ИВО</t>
  </si>
  <si>
    <t>Учитель ИВО</t>
  </si>
  <si>
    <t>Владыка ИВО</t>
  </si>
  <si>
    <t xml:space="preserve">Аватар ИВО </t>
  </si>
  <si>
    <t>ИВО ИВОтца</t>
  </si>
  <si>
    <t>Ч-к Прис. Плана Творен. ИВО</t>
  </si>
  <si>
    <t xml:space="preserve"> 16 Иерархических ракурсов базовой реализации развитости Частей, Систем, Аппаратов, Частностей </t>
  </si>
  <si>
    <r>
      <rPr>
        <b/>
        <sz val="14"/>
        <rFont val="Arial Cyr"/>
        <charset val="204"/>
      </rPr>
      <t>Подготовлено:</t>
    </r>
    <r>
      <rPr>
        <sz val="14"/>
        <rFont val="Arial Cyr"/>
        <charset val="204"/>
      </rPr>
      <t xml:space="preserve"> Учитель Сферы ИВДИВО Омеги ИВО 192 ВЦ  ИВАС Феликса Онии, Ипостась, </t>
    </r>
    <r>
      <rPr>
        <b/>
        <sz val="14"/>
        <rFont val="Arial Cyr"/>
        <charset val="204"/>
      </rPr>
      <t>Галина Гусарова</t>
    </r>
  </si>
  <si>
    <r>
      <rPr>
        <b/>
        <sz val="14"/>
        <rFont val="Arial Cyr"/>
        <charset val="204"/>
      </rPr>
      <t>Оформление:</t>
    </r>
    <r>
      <rPr>
        <sz val="14"/>
        <rFont val="Arial Cyr"/>
        <charset val="204"/>
      </rPr>
      <t xml:space="preserve"> Учитель Инфо-Вершения ВЦ Учения Синтеза ИВО МАИ ИВДИВО, Учитель, </t>
    </r>
    <r>
      <rPr>
        <b/>
        <sz val="14"/>
        <rFont val="Arial Cyr"/>
        <charset val="204"/>
      </rPr>
      <t>Алехнович Александр</t>
    </r>
  </si>
  <si>
    <t>Расп 1 п 102</t>
  </si>
  <si>
    <t>Расп 8 п 85</t>
  </si>
  <si>
    <t>х</t>
  </si>
  <si>
    <t>=</t>
  </si>
  <si>
    <t xml:space="preserve"> Мерность пространства ВЦР / ИВР / Р / П / Пл /</t>
  </si>
  <si>
    <t>Расп 9 п 3,5,8,9</t>
  </si>
  <si>
    <t>мерность ИВЦельности ИВО</t>
  </si>
  <si>
    <t>ст.13х16</t>
  </si>
  <si>
    <t>3+6+9+12</t>
  </si>
  <si>
    <t xml:space="preserve"> Ч-к Р-ти Творящ Синтеза ИВО</t>
  </si>
  <si>
    <t>Ч-к ВЦР Полн Сов-в ИВО</t>
  </si>
  <si>
    <t>Расп 8 п 9,79, 82,85</t>
  </si>
  <si>
    <t>Расп 55 п 2</t>
  </si>
  <si>
    <t>16 реализации / развития Ипостасного Тела ИВО</t>
  </si>
  <si>
    <t xml:space="preserve">Стать </t>
  </si>
  <si>
    <t>Конституциональность</t>
  </si>
  <si>
    <t>Виртуозность</t>
  </si>
  <si>
    <t>Эталонность</t>
  </si>
  <si>
    <t>Элегантность</t>
  </si>
  <si>
    <t xml:space="preserve">Основность </t>
  </si>
  <si>
    <t>Очарование</t>
  </si>
  <si>
    <t>Катарсис</t>
  </si>
  <si>
    <t xml:space="preserve">Интуиция </t>
  </si>
  <si>
    <t>Инсайт</t>
  </si>
  <si>
    <t>Сканирование</t>
  </si>
  <si>
    <t>Благость</t>
  </si>
  <si>
    <t>Вкус</t>
  </si>
  <si>
    <t>Эмпатия</t>
  </si>
  <si>
    <t>Утончённость</t>
  </si>
  <si>
    <t>Естественность</t>
  </si>
  <si>
    <t xml:space="preserve"> Таблица расчётов мерностей Части Прасинтезность (56ч) Служащего Творения ИВДИВО и Совершенство Прасинтезности ИВО 16-р ракурсом развития</t>
  </si>
  <si>
    <t>Системы - Мочьность Прав Прасинтезности</t>
  </si>
  <si>
    <t>Аппараты-Прасовершенство ИВ Си Прасинтезности ИВО</t>
  </si>
  <si>
    <t xml:space="preserve">Частности - Право Прасинтезности ИВО </t>
  </si>
  <si>
    <t>Прасинтезность ИВО</t>
  </si>
  <si>
    <t xml:space="preserve"> Мерность Совершенной Прасинтезности ИВО</t>
  </si>
  <si>
    <t xml:space="preserve"> Этал Частности Аппр-в Систем 56 Части - Прасинтезность/адрес в столпе 16384 р ИВО</t>
  </si>
  <si>
    <t>Мерность минимального явления Частностей Аппаратов Систем 16-р Части - Прасинтезность ИВО</t>
  </si>
  <si>
    <t>Этал Аппар. Систем  56й Части /адрес в столпе 16384-р ИВО/</t>
  </si>
  <si>
    <t>Этал Системы Части Прасинтезность ИВО /адрес в столпе 16384-р ИВО/</t>
  </si>
  <si>
    <t>Совершенн. Прасинтезность (ст3х16)</t>
  </si>
  <si>
    <t>Совершенная Прасинтезность (ст.9х16)</t>
  </si>
  <si>
    <t>Мерность минимального  явления Систем Части - Прасинтезность ИВО</t>
  </si>
  <si>
    <t>56 ч./Прасинтезн./ в 256-р 4096 частей 16-ти ракурсно /адрес в столпе 16384-рицы ИВО</t>
  </si>
  <si>
    <t xml:space="preserve"> Базовая мерность 56 Части /без Систем,Аппаратов,Частностей/</t>
  </si>
  <si>
    <t>Мерность 56 Части / Частность+Аппараты+Системы+Часть/</t>
  </si>
  <si>
    <t>Воскрешение Физики Прасинтезности ИВО</t>
  </si>
  <si>
    <t>Воскрешение Причиники Си Мг Прасинтезности ИВО</t>
  </si>
  <si>
    <t>Воскрешение Мощики Си Мг Прасинтезности ИВО</t>
  </si>
  <si>
    <t>Воскрешение Октики Си Мг Прасинтезности ИВО</t>
  </si>
  <si>
    <t>Воскрешение Вещества Си Мг Прасинтезности ИВО</t>
  </si>
  <si>
    <t>Воскрешение Мерности Си Мг Прасинтезности ИВО</t>
  </si>
  <si>
    <t>Воскрешение Поля Си Мг Прасинтезности ИВО</t>
  </si>
  <si>
    <t>Воскрешение Энергии Си Мг Прасинтезности ИВО</t>
  </si>
  <si>
    <t>Воскрешение Правила Си Мг Прасинтезности ИВО</t>
  </si>
  <si>
    <t>Воскрешение Аксиомы Си Мг Прасинтезности ИВО</t>
  </si>
  <si>
    <t>Воскрешение Меры Си мг Прасинтезности ИВО</t>
  </si>
  <si>
    <t>Воскрешение Окскости Си Мг Прасинтезности ИВО</t>
  </si>
  <si>
    <t>Воскрешение Могущества Си Мг Прасинтезности ИВО</t>
  </si>
  <si>
    <t>Вокрешение Человечности Си Мг ПрасинтезностиИВО</t>
  </si>
  <si>
    <t>Воскрешение Жизни Синтеза Мг Прасинтезности ИВО</t>
  </si>
  <si>
    <t>Пробуждение Любви Синтеза Мг Прасинтезности ИВО</t>
  </si>
  <si>
    <t>См  Расп 56</t>
  </si>
  <si>
    <t>Основание:      Расп 8 п 9        Расп 9 п 9</t>
  </si>
  <si>
    <t xml:space="preserve">Основание:   </t>
  </si>
  <si>
    <t>ИВО</t>
  </si>
  <si>
    <t>Утверждаю. КХ 28092018</t>
  </si>
  <si>
    <t xml:space="preserve"> Мерность минимального явления Аппаратов Систем  56 Части ИВО- Прасинтезность  ИВО</t>
  </si>
  <si>
    <t>Совершенная Прасинтезность (ст.6х16)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</si>
</sst>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Arial Cyr"/>
      <charset val="204"/>
    </font>
    <font>
      <sz val="14"/>
      <name val="Arial Cyr"/>
    </font>
    <font>
      <b/>
      <sz val="14"/>
      <name val="Arial Cyr"/>
    </font>
    <font>
      <b/>
      <sz val="14"/>
      <name val="Arial Cyr"/>
      <charset val="204"/>
    </font>
    <font>
      <b/>
      <i/>
      <sz val="14"/>
      <name val="Arial Cyr"/>
      <charset val="204"/>
    </font>
    <font>
      <b/>
      <sz val="14"/>
      <color theme="1"/>
      <name val="Arial Cyr"/>
      <charset val="204"/>
    </font>
    <font>
      <b/>
      <sz val="14"/>
      <color rgb="FFFF0000"/>
      <name val="Arial Cyr"/>
      <charset val="204"/>
    </font>
    <font>
      <sz val="14"/>
      <color rgb="FFFF0000"/>
      <name val="Arial Cyr"/>
      <charset val="204"/>
    </font>
    <font>
      <b/>
      <sz val="22"/>
      <color theme="1"/>
      <name val="Arial Cyr"/>
    </font>
    <font>
      <b/>
      <sz val="18"/>
      <color theme="1"/>
      <name val="Arial Cyr"/>
    </font>
    <font>
      <sz val="14"/>
      <color theme="1"/>
      <name val="Arial Cyr"/>
      <charset val="204"/>
    </font>
    <font>
      <sz val="14"/>
      <color rgb="FFFF0000"/>
      <name val="Arial Cyr"/>
    </font>
    <font>
      <b/>
      <sz val="20"/>
      <color rgb="FFFF0000"/>
      <name val="Arial Cyr"/>
      <charset val="204"/>
    </font>
    <font>
      <b/>
      <sz val="16"/>
      <name val="Arial Cyr"/>
      <charset val="204"/>
    </font>
    <font>
      <b/>
      <i/>
      <sz val="14"/>
      <color theme="1"/>
      <name val="Arial Cyr"/>
      <charset val="204"/>
    </font>
    <font>
      <b/>
      <sz val="20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6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9" fillId="0" borderId="0" xfId="0" applyFont="1"/>
    <xf numFmtId="0" fontId="2" fillId="0" borderId="1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2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 shrinkToFit="1"/>
    </xf>
    <xf numFmtId="0" fontId="5" fillId="0" borderId="23" xfId="0" applyFont="1" applyFill="1" applyBorder="1" applyAlignment="1">
      <alignment horizontal="center" vertical="center" wrapText="1"/>
    </xf>
    <xf numFmtId="3" fontId="5" fillId="0" borderId="8" xfId="0" applyNumberFormat="1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5" fillId="0" borderId="10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  <xf numFmtId="3" fontId="5" fillId="0" borderId="14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15" xfId="0" applyNumberFormat="1" applyFont="1" applyFill="1" applyBorder="1" applyAlignment="1">
      <alignment horizontal="center" vertical="center"/>
    </xf>
    <xf numFmtId="14" fontId="2" fillId="0" borderId="0" xfId="0" applyNumberFormat="1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8" fillId="0" borderId="0" xfId="0" applyFont="1"/>
    <xf numFmtId="0" fontId="5" fillId="0" borderId="26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29" xfId="0" applyFont="1" applyBorder="1"/>
    <xf numFmtId="0" fontId="10" fillId="0" borderId="0" xfId="0" applyFont="1" applyFill="1" applyBorder="1" applyAlignment="1">
      <alignment horizontal="center" vertical="center" wrapText="1" shrinkToFit="1"/>
    </xf>
    <xf numFmtId="0" fontId="2" fillId="0" borderId="22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34" xfId="0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3" fontId="5" fillId="2" borderId="14" xfId="0" applyNumberFormat="1" applyFont="1" applyFill="1" applyBorder="1" applyAlignment="1">
      <alignment horizontal="center" vertical="center"/>
    </xf>
    <xf numFmtId="3" fontId="5" fillId="2" borderId="35" xfId="0" applyNumberFormat="1" applyFont="1" applyFill="1" applyBorder="1" applyAlignment="1">
      <alignment horizontal="center" vertical="center"/>
    </xf>
    <xf numFmtId="3" fontId="5" fillId="2" borderId="24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3" fontId="5" fillId="0" borderId="32" xfId="0" applyNumberFormat="1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" fontId="5" fillId="3" borderId="3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3" fontId="5" fillId="3" borderId="39" xfId="0" applyNumberFormat="1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3" fontId="5" fillId="3" borderId="12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/>
    </xf>
    <xf numFmtId="3" fontId="5" fillId="3" borderId="31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3" fontId="5" fillId="3" borderId="15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2" fillId="0" borderId="15" xfId="0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5" fillId="3" borderId="13" xfId="0" applyNumberFormat="1" applyFont="1" applyFill="1" applyBorder="1" applyAlignment="1">
      <alignment horizontal="center" vertical="center"/>
    </xf>
    <xf numFmtId="3" fontId="5" fillId="3" borderId="14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4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3" fontId="2" fillId="0" borderId="1" xfId="0" applyNumberFormat="1" applyFont="1" applyFill="1" applyBorder="1" applyAlignment="1">
      <alignment horizontal="center" vertical="center"/>
    </xf>
    <xf numFmtId="3" fontId="2" fillId="0" borderId="6" xfId="0" applyNumberFormat="1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/>
    </xf>
    <xf numFmtId="3" fontId="2" fillId="0" borderId="8" xfId="0" applyNumberFormat="1" applyFont="1" applyFill="1" applyBorder="1" applyAlignment="1">
      <alignment horizontal="center" vertical="center"/>
    </xf>
    <xf numFmtId="3" fontId="2" fillId="0" borderId="13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>
      <alignment horizontal="center" vertical="center"/>
    </xf>
    <xf numFmtId="3" fontId="2" fillId="0" borderId="3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3" fontId="2" fillId="0" borderId="15" xfId="0" applyNumberFormat="1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3" borderId="26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/>
    </xf>
    <xf numFmtId="0" fontId="2" fillId="0" borderId="28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11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0" borderId="27" xfId="0" applyFont="1" applyBorder="1" applyAlignment="1">
      <alignment vertical="center"/>
    </xf>
    <xf numFmtId="0" fontId="2" fillId="0" borderId="44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center" wrapText="1" shrinkToFit="1"/>
    </xf>
    <xf numFmtId="0" fontId="13" fillId="0" borderId="0" xfId="0" applyFont="1"/>
    <xf numFmtId="0" fontId="14" fillId="0" borderId="0" xfId="0" applyFont="1" applyAlignment="1">
      <alignment horizontal="right"/>
    </xf>
    <xf numFmtId="3" fontId="2" fillId="0" borderId="16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16" fillId="0" borderId="0" xfId="0" applyFont="1"/>
    <xf numFmtId="0" fontId="5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wrapText="1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2" borderId="36" xfId="0" applyNumberFormat="1" applyFont="1" applyFill="1" applyBorder="1" applyAlignment="1">
      <alignment horizontal="center" vertical="center"/>
    </xf>
    <xf numFmtId="3" fontId="5" fillId="2" borderId="37" xfId="0" applyNumberFormat="1" applyFont="1" applyFill="1" applyBorder="1" applyAlignment="1">
      <alignment horizontal="center" vertical="center"/>
    </xf>
    <xf numFmtId="3" fontId="5" fillId="2" borderId="15" xfId="0" applyNumberFormat="1" applyFont="1" applyFill="1" applyBorder="1" applyAlignment="1">
      <alignment horizontal="center" vertical="center"/>
    </xf>
    <xf numFmtId="3" fontId="5" fillId="2" borderId="31" xfId="0" applyNumberFormat="1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CCFFCC"/>
      <color rgb="FFFFFF99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37"/>
  <sheetViews>
    <sheetView tabSelected="1" zoomScale="60" zoomScaleNormal="60" workbookViewId="0">
      <selection activeCell="A3" sqref="A3:B3"/>
    </sheetView>
  </sheetViews>
  <sheetFormatPr defaultRowHeight="18" x14ac:dyDescent="0.25"/>
  <cols>
    <col min="1" max="1" width="4.140625" style="4" customWidth="1"/>
    <col min="2" max="2" width="40.7109375" style="3" customWidth="1"/>
    <col min="3" max="3" width="23.7109375" style="3" customWidth="1"/>
    <col min="4" max="4" width="8.7109375" style="3" customWidth="1"/>
    <col min="5" max="5" width="2.42578125" style="3" customWidth="1"/>
    <col min="6" max="6" width="5.7109375" style="3" customWidth="1"/>
    <col min="7" max="7" width="2.42578125" style="3" customWidth="1"/>
    <col min="8" max="8" width="12.85546875" style="3" customWidth="1"/>
    <col min="9" max="9" width="18.42578125" style="3" customWidth="1"/>
    <col min="10" max="10" width="8.28515625" style="3" hidden="1" customWidth="1"/>
    <col min="11" max="11" width="21" style="3" customWidth="1"/>
    <col min="12" max="12" width="9.42578125" style="3" customWidth="1"/>
    <col min="13" max="13" width="2.42578125" style="3" customWidth="1"/>
    <col min="14" max="14" width="5.7109375" style="3" customWidth="1"/>
    <col min="15" max="15" width="2.42578125" style="3" customWidth="1"/>
    <col min="16" max="16" width="12.85546875" style="3" customWidth="1"/>
    <col min="17" max="17" width="20.28515625" style="3" customWidth="1"/>
    <col min="18" max="18" width="1.140625" style="3" hidden="1" customWidth="1"/>
    <col min="19" max="19" width="22.7109375" style="3" customWidth="1"/>
    <col min="20" max="20" width="9.42578125" style="3" customWidth="1"/>
    <col min="21" max="21" width="2" style="3" customWidth="1"/>
    <col min="22" max="22" width="5.7109375" style="3" customWidth="1"/>
    <col min="23" max="23" width="2.28515625" style="3" customWidth="1"/>
    <col min="24" max="24" width="12.85546875" style="3" customWidth="1"/>
    <col min="25" max="25" width="20.140625" style="3" customWidth="1"/>
    <col min="26" max="26" width="20" style="3" hidden="1" customWidth="1"/>
    <col min="27" max="27" width="26.85546875" style="3" customWidth="1"/>
    <col min="28" max="28" width="27.140625" style="3" customWidth="1"/>
    <col min="29" max="29" width="30.140625" style="3" customWidth="1"/>
    <col min="30" max="30" width="29.28515625" style="3" customWidth="1"/>
    <col min="31" max="31" width="39.42578125" style="3" hidden="1" customWidth="1"/>
    <col min="32" max="32" width="13.85546875" style="3" customWidth="1"/>
    <col min="33" max="33" width="13.85546875" style="4" customWidth="1"/>
    <col min="34" max="34" width="71.5703125" style="3" customWidth="1"/>
    <col min="35" max="16384" width="9.140625" style="3"/>
  </cols>
  <sheetData>
    <row r="1" spans="1:88" s="2" customFormat="1" ht="48" customHeight="1" x14ac:dyDescent="0.25">
      <c r="A1" s="137" t="s">
        <v>49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0"/>
      <c r="AJ1" s="2" t="s">
        <v>0</v>
      </c>
    </row>
    <row r="2" spans="1:88" s="2" customFormat="1" ht="28.5" thickBot="1" x14ac:dyDescent="0.45">
      <c r="A2" s="25"/>
      <c r="B2" s="27" t="s">
        <v>0</v>
      </c>
      <c r="C2" s="97"/>
      <c r="D2" s="129"/>
      <c r="E2" s="48"/>
      <c r="F2" s="48"/>
      <c r="G2" s="48"/>
      <c r="H2" s="48"/>
      <c r="I2" s="48"/>
      <c r="J2" s="48"/>
      <c r="K2" s="25"/>
      <c r="L2" s="48"/>
      <c r="M2" s="48"/>
      <c r="N2" s="48"/>
      <c r="O2" s="48"/>
      <c r="P2" s="48"/>
      <c r="Q2" s="48"/>
      <c r="R2" s="48"/>
      <c r="S2" s="25"/>
      <c r="T2" s="48"/>
      <c r="U2" s="48"/>
      <c r="V2" s="48"/>
      <c r="W2" s="48"/>
      <c r="X2" s="48"/>
      <c r="Y2" s="48"/>
      <c r="Z2" s="48"/>
      <c r="AA2" s="43" t="s">
        <v>0</v>
      </c>
      <c r="AE2" s="47"/>
      <c r="AF2" s="47"/>
      <c r="AG2" s="110"/>
      <c r="AH2" s="131" t="s">
        <v>85</v>
      </c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</row>
    <row r="3" spans="1:88" s="1" customFormat="1" ht="129" customHeight="1" thickBot="1" x14ac:dyDescent="0.25">
      <c r="A3" s="147" t="s">
        <v>16</v>
      </c>
      <c r="B3" s="148"/>
      <c r="C3" s="128" t="s">
        <v>55</v>
      </c>
      <c r="D3" s="139" t="s">
        <v>56</v>
      </c>
      <c r="E3" s="139"/>
      <c r="F3" s="139"/>
      <c r="G3" s="139"/>
      <c r="H3" s="139"/>
      <c r="I3" s="140"/>
      <c r="J3" s="82"/>
      <c r="K3" s="70" t="s">
        <v>57</v>
      </c>
      <c r="L3" s="139" t="s">
        <v>86</v>
      </c>
      <c r="M3" s="139"/>
      <c r="N3" s="139"/>
      <c r="O3" s="139"/>
      <c r="P3" s="139"/>
      <c r="Q3" s="140"/>
      <c r="R3" s="82"/>
      <c r="S3" s="26" t="s">
        <v>58</v>
      </c>
      <c r="T3" s="139" t="s">
        <v>61</v>
      </c>
      <c r="U3" s="139"/>
      <c r="V3" s="139"/>
      <c r="W3" s="139"/>
      <c r="X3" s="139"/>
      <c r="Y3" s="140"/>
      <c r="Z3" s="82"/>
      <c r="AA3" s="30" t="s">
        <v>62</v>
      </c>
      <c r="AB3" s="30" t="s">
        <v>63</v>
      </c>
      <c r="AC3" s="44" t="s">
        <v>64</v>
      </c>
      <c r="AD3" s="112" t="s">
        <v>54</v>
      </c>
      <c r="AE3" s="133" t="s">
        <v>32</v>
      </c>
      <c r="AF3" s="151" t="s">
        <v>23</v>
      </c>
      <c r="AG3" s="152"/>
      <c r="AH3" s="153"/>
      <c r="AI3" s="45"/>
      <c r="AJ3" s="45"/>
      <c r="AK3" s="45"/>
      <c r="AL3" s="96" t="s">
        <v>0</v>
      </c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</row>
    <row r="4" spans="1:88" s="1" customFormat="1" ht="70.5" customHeight="1" x14ac:dyDescent="0.2">
      <c r="A4" s="21"/>
      <c r="B4" s="65" t="s">
        <v>82</v>
      </c>
      <c r="C4" s="73" t="s">
        <v>19</v>
      </c>
      <c r="D4" s="141" t="s">
        <v>53</v>
      </c>
      <c r="E4" s="142"/>
      <c r="F4" s="142"/>
      <c r="G4" s="142"/>
      <c r="H4" s="143"/>
      <c r="I4" s="74" t="s">
        <v>59</v>
      </c>
      <c r="J4" s="83"/>
      <c r="K4" s="71" t="s">
        <v>19</v>
      </c>
      <c r="L4" s="141" t="s">
        <v>53</v>
      </c>
      <c r="M4" s="142"/>
      <c r="N4" s="142"/>
      <c r="O4" s="142"/>
      <c r="P4" s="143"/>
      <c r="Q4" s="74" t="s">
        <v>87</v>
      </c>
      <c r="R4" s="64"/>
      <c r="S4" s="73" t="s">
        <v>19</v>
      </c>
      <c r="T4" s="141" t="s">
        <v>53</v>
      </c>
      <c r="U4" s="142"/>
      <c r="V4" s="142"/>
      <c r="W4" s="142"/>
      <c r="X4" s="143"/>
      <c r="Y4" s="74" t="s">
        <v>60</v>
      </c>
      <c r="Z4" s="64"/>
      <c r="AA4" s="73" t="s">
        <v>19</v>
      </c>
      <c r="AB4" s="28" t="s">
        <v>53</v>
      </c>
      <c r="AC4" s="98" t="s">
        <v>27</v>
      </c>
      <c r="AD4" s="99" t="s">
        <v>26</v>
      </c>
      <c r="AE4" s="135" t="s">
        <v>31</v>
      </c>
      <c r="AF4" s="154" t="s">
        <v>20</v>
      </c>
      <c r="AG4" s="155"/>
      <c r="AH4" s="156"/>
      <c r="AI4" s="45"/>
      <c r="AJ4" s="45"/>
    </row>
    <row r="5" spans="1:88" s="1" customFormat="1" ht="24.75" customHeight="1" thickBot="1" x14ac:dyDescent="0.25">
      <c r="A5" s="149">
        <v>1</v>
      </c>
      <c r="B5" s="150"/>
      <c r="C5" s="9">
        <v>2</v>
      </c>
      <c r="D5" s="144">
        <v>3</v>
      </c>
      <c r="E5" s="145"/>
      <c r="F5" s="145"/>
      <c r="G5" s="145"/>
      <c r="H5" s="146"/>
      <c r="I5" s="75">
        <v>4</v>
      </c>
      <c r="J5" s="84"/>
      <c r="K5" s="72">
        <v>5</v>
      </c>
      <c r="L5" s="144">
        <v>6</v>
      </c>
      <c r="M5" s="145"/>
      <c r="N5" s="145"/>
      <c r="O5" s="145"/>
      <c r="P5" s="146"/>
      <c r="Q5" s="75">
        <v>7</v>
      </c>
      <c r="R5" s="88"/>
      <c r="S5" s="10">
        <v>8</v>
      </c>
      <c r="T5" s="144">
        <v>9</v>
      </c>
      <c r="U5" s="145"/>
      <c r="V5" s="145"/>
      <c r="W5" s="145"/>
      <c r="X5" s="146"/>
      <c r="Y5" s="75">
        <v>10</v>
      </c>
      <c r="Z5" s="88"/>
      <c r="AA5" s="20">
        <v>11</v>
      </c>
      <c r="AB5" s="32">
        <v>12</v>
      </c>
      <c r="AC5" s="91">
        <v>13</v>
      </c>
      <c r="AD5" s="92">
        <v>14</v>
      </c>
      <c r="AE5" s="113">
        <v>15</v>
      </c>
      <c r="AF5" s="132">
        <v>16385</v>
      </c>
      <c r="AG5" s="132">
        <v>20480</v>
      </c>
      <c r="AH5" s="114" t="s">
        <v>25</v>
      </c>
      <c r="AI5" s="45"/>
    </row>
    <row r="6" spans="1:88" s="1" customFormat="1" ht="29.25" customHeight="1" thickBot="1" x14ac:dyDescent="0.25">
      <c r="A6" s="6">
        <v>16</v>
      </c>
      <c r="B6" s="66" t="s">
        <v>14</v>
      </c>
      <c r="C6" s="76">
        <f t="shared" ref="C6:C19" si="0">C7+256</f>
        <v>3896</v>
      </c>
      <c r="D6" s="58">
        <f t="shared" ref="D6:D17" si="1">D7+256</f>
        <v>7991</v>
      </c>
      <c r="E6" s="59" t="s">
        <v>21</v>
      </c>
      <c r="F6" s="59">
        <f t="shared" ref="F6:F17" si="2">F7+1</f>
        <v>256</v>
      </c>
      <c r="G6" s="59" t="s">
        <v>22</v>
      </c>
      <c r="H6" s="60">
        <f t="shared" ref="H6:H17" si="3">D6*F6</f>
        <v>2045696</v>
      </c>
      <c r="I6" s="77">
        <f>H6*16</f>
        <v>32731136</v>
      </c>
      <c r="J6" s="76">
        <f t="shared" ref="J6:J19" si="4">J7+256</f>
        <v>7992</v>
      </c>
      <c r="K6" s="76" t="str">
        <f t="shared" ref="K6:K19" si="5">CONCATENATE(J6,".",C6)</f>
        <v>7992.3896</v>
      </c>
      <c r="L6" s="58">
        <f t="shared" ref="L6:L19" si="6">L7+256</f>
        <v>12087</v>
      </c>
      <c r="M6" s="59" t="s">
        <v>21</v>
      </c>
      <c r="N6" s="59">
        <f t="shared" ref="N6:N19" si="7">N7+1</f>
        <v>256</v>
      </c>
      <c r="O6" s="59" t="s">
        <v>22</v>
      </c>
      <c r="P6" s="60">
        <f t="shared" ref="P6:P19" si="8">L6*N6</f>
        <v>3094272</v>
      </c>
      <c r="Q6" s="77">
        <f>P6*16</f>
        <v>49508352</v>
      </c>
      <c r="R6" s="85">
        <f t="shared" ref="R6:R20" si="9">4096+4096+C6</f>
        <v>12088</v>
      </c>
      <c r="S6" s="76" t="str">
        <f t="shared" ref="S6:S20" si="10">CONCATENATE(R6,".",C6)</f>
        <v>12088.3896</v>
      </c>
      <c r="T6" s="58">
        <f t="shared" ref="T6:T19" si="11">T7+256</f>
        <v>16183</v>
      </c>
      <c r="U6" s="59" t="s">
        <v>21</v>
      </c>
      <c r="V6" s="59">
        <f t="shared" ref="V6:V19" si="12">V7+1</f>
        <v>256</v>
      </c>
      <c r="W6" s="59" t="s">
        <v>22</v>
      </c>
      <c r="X6" s="60">
        <f t="shared" ref="X6:X19" si="13">T6*V6</f>
        <v>4142848</v>
      </c>
      <c r="Y6" s="77">
        <f>X6*16</f>
        <v>66285568</v>
      </c>
      <c r="Z6" s="89">
        <f t="shared" ref="Z6:Z20" si="14">4096+4096+4096+C6</f>
        <v>16184</v>
      </c>
      <c r="AA6" s="76" t="str">
        <f t="shared" ref="AA6:AA20" si="15">CONCATENATE(Z6,".",C6)</f>
        <v>16184.3896</v>
      </c>
      <c r="AB6" s="33">
        <f t="shared" ref="AB6:AB17" si="16">16383+C6</f>
        <v>20279</v>
      </c>
      <c r="AC6" s="39">
        <f t="shared" ref="AC6:AC20" si="17">H6+P6+X6+AB6</f>
        <v>9303095</v>
      </c>
      <c r="AD6" s="93">
        <f t="shared" ref="AD6:AD20" si="18">AC6*16</f>
        <v>148849520</v>
      </c>
      <c r="AE6" s="115" t="s">
        <v>33</v>
      </c>
      <c r="AF6" s="101">
        <f t="shared" ref="AF6:AF19" si="19">AF7+256</f>
        <v>16184</v>
      </c>
      <c r="AG6" s="101">
        <f t="shared" ref="AG6:AG20" si="20">AF6+4095</f>
        <v>20279</v>
      </c>
      <c r="AH6" s="116" t="s">
        <v>80</v>
      </c>
      <c r="AI6" s="45"/>
    </row>
    <row r="7" spans="1:88" s="1" customFormat="1" ht="29.25" customHeight="1" thickBot="1" x14ac:dyDescent="0.25">
      <c r="A7" s="7">
        <v>15</v>
      </c>
      <c r="B7" s="51" t="s">
        <v>13</v>
      </c>
      <c r="C7" s="78">
        <f t="shared" si="0"/>
        <v>3640</v>
      </c>
      <c r="D7" s="56">
        <f t="shared" si="1"/>
        <v>7735</v>
      </c>
      <c r="E7" s="57" t="s">
        <v>21</v>
      </c>
      <c r="F7" s="57">
        <f t="shared" si="2"/>
        <v>255</v>
      </c>
      <c r="G7" s="57" t="s">
        <v>22</v>
      </c>
      <c r="H7" s="55">
        <f t="shared" si="3"/>
        <v>1972425</v>
      </c>
      <c r="I7" s="79">
        <f>H7*16</f>
        <v>31558800</v>
      </c>
      <c r="J7" s="78">
        <f t="shared" si="4"/>
        <v>7736</v>
      </c>
      <c r="K7" s="78" t="str">
        <f t="shared" si="5"/>
        <v>7736.3640</v>
      </c>
      <c r="L7" s="56">
        <f t="shared" si="6"/>
        <v>11831</v>
      </c>
      <c r="M7" s="57" t="s">
        <v>21</v>
      </c>
      <c r="N7" s="57">
        <f t="shared" si="7"/>
        <v>255</v>
      </c>
      <c r="O7" s="57" t="s">
        <v>22</v>
      </c>
      <c r="P7" s="55">
        <f t="shared" si="8"/>
        <v>3016905</v>
      </c>
      <c r="Q7" s="79">
        <f>P7*16</f>
        <v>48270480</v>
      </c>
      <c r="R7" s="85">
        <f t="shared" si="9"/>
        <v>11832</v>
      </c>
      <c r="S7" s="78" t="str">
        <f t="shared" si="10"/>
        <v>11832.3640</v>
      </c>
      <c r="T7" s="56">
        <f t="shared" si="11"/>
        <v>15927</v>
      </c>
      <c r="U7" s="57" t="s">
        <v>21</v>
      </c>
      <c r="V7" s="57">
        <f t="shared" si="12"/>
        <v>255</v>
      </c>
      <c r="W7" s="57" t="s">
        <v>22</v>
      </c>
      <c r="X7" s="55">
        <f t="shared" si="13"/>
        <v>4061385</v>
      </c>
      <c r="Y7" s="79">
        <f>X7*16</f>
        <v>64982160</v>
      </c>
      <c r="Z7" s="89">
        <f t="shared" si="14"/>
        <v>15928</v>
      </c>
      <c r="AA7" s="78" t="str">
        <f t="shared" si="15"/>
        <v>15928.3640</v>
      </c>
      <c r="AB7" s="34">
        <f t="shared" si="16"/>
        <v>20023</v>
      </c>
      <c r="AC7" s="36">
        <f t="shared" si="17"/>
        <v>9070738</v>
      </c>
      <c r="AD7" s="94">
        <f t="shared" si="18"/>
        <v>145131808</v>
      </c>
      <c r="AE7" s="100" t="s">
        <v>34</v>
      </c>
      <c r="AF7" s="102">
        <f t="shared" si="19"/>
        <v>15928</v>
      </c>
      <c r="AG7" s="102">
        <f t="shared" si="20"/>
        <v>20023</v>
      </c>
      <c r="AH7" s="117" t="s">
        <v>79</v>
      </c>
      <c r="AI7" s="45"/>
      <c r="AJ7" s="45"/>
    </row>
    <row r="8" spans="1:88" s="1" customFormat="1" ht="29.25" customHeight="1" thickBot="1" x14ac:dyDescent="0.25">
      <c r="A8" s="8">
        <v>14</v>
      </c>
      <c r="B8" s="50" t="s">
        <v>12</v>
      </c>
      <c r="C8" s="78">
        <f t="shared" si="0"/>
        <v>3384</v>
      </c>
      <c r="D8" s="56">
        <f t="shared" si="1"/>
        <v>7479</v>
      </c>
      <c r="E8" s="57" t="s">
        <v>21</v>
      </c>
      <c r="F8" s="57">
        <f t="shared" si="2"/>
        <v>254</v>
      </c>
      <c r="G8" s="57" t="s">
        <v>22</v>
      </c>
      <c r="H8" s="55">
        <f t="shared" si="3"/>
        <v>1899666</v>
      </c>
      <c r="I8" s="79">
        <f t="shared" ref="I8:I21" si="21">H8*16</f>
        <v>30394656</v>
      </c>
      <c r="J8" s="78">
        <f t="shared" si="4"/>
        <v>7480</v>
      </c>
      <c r="K8" s="78" t="str">
        <f t="shared" si="5"/>
        <v>7480.3384</v>
      </c>
      <c r="L8" s="56">
        <f t="shared" si="6"/>
        <v>11575</v>
      </c>
      <c r="M8" s="57" t="s">
        <v>21</v>
      </c>
      <c r="N8" s="57">
        <f t="shared" si="7"/>
        <v>254</v>
      </c>
      <c r="O8" s="57" t="s">
        <v>22</v>
      </c>
      <c r="P8" s="55">
        <f t="shared" si="8"/>
        <v>2940050</v>
      </c>
      <c r="Q8" s="79">
        <f t="shared" ref="Q8:Q21" si="22">P8*16</f>
        <v>47040800</v>
      </c>
      <c r="R8" s="85">
        <f t="shared" si="9"/>
        <v>11576</v>
      </c>
      <c r="S8" s="78" t="str">
        <f t="shared" si="10"/>
        <v>11576.3384</v>
      </c>
      <c r="T8" s="56">
        <f t="shared" si="11"/>
        <v>15671</v>
      </c>
      <c r="U8" s="57" t="s">
        <v>21</v>
      </c>
      <c r="V8" s="57">
        <f t="shared" si="12"/>
        <v>254</v>
      </c>
      <c r="W8" s="57" t="s">
        <v>22</v>
      </c>
      <c r="X8" s="55">
        <f t="shared" si="13"/>
        <v>3980434</v>
      </c>
      <c r="Y8" s="79">
        <f t="shared" ref="Y8:Y21" si="23">X8*16</f>
        <v>63686944</v>
      </c>
      <c r="Z8" s="89">
        <f t="shared" si="14"/>
        <v>15672</v>
      </c>
      <c r="AA8" s="78" t="str">
        <f t="shared" si="15"/>
        <v>15672.3384</v>
      </c>
      <c r="AB8" s="34">
        <f t="shared" si="16"/>
        <v>19767</v>
      </c>
      <c r="AC8" s="36">
        <f t="shared" si="17"/>
        <v>8839917</v>
      </c>
      <c r="AD8" s="94">
        <f t="shared" si="18"/>
        <v>141438672</v>
      </c>
      <c r="AE8" s="118" t="s">
        <v>35</v>
      </c>
      <c r="AF8" s="102">
        <f t="shared" si="19"/>
        <v>15672</v>
      </c>
      <c r="AG8" s="102">
        <f t="shared" si="20"/>
        <v>19767</v>
      </c>
      <c r="AH8" s="119" t="s">
        <v>78</v>
      </c>
      <c r="AI8" s="45"/>
      <c r="AJ8" s="45"/>
    </row>
    <row r="9" spans="1:88" s="1" customFormat="1" ht="29.25" customHeight="1" thickBot="1" x14ac:dyDescent="0.25">
      <c r="A9" s="9">
        <v>13</v>
      </c>
      <c r="B9" s="52" t="s">
        <v>11</v>
      </c>
      <c r="C9" s="80">
        <f t="shared" si="0"/>
        <v>3128</v>
      </c>
      <c r="D9" s="61">
        <f t="shared" si="1"/>
        <v>7223</v>
      </c>
      <c r="E9" s="53" t="s">
        <v>21</v>
      </c>
      <c r="F9" s="53">
        <f t="shared" si="2"/>
        <v>253</v>
      </c>
      <c r="G9" s="53" t="s">
        <v>22</v>
      </c>
      <c r="H9" s="62">
        <f t="shared" si="3"/>
        <v>1827419</v>
      </c>
      <c r="I9" s="81">
        <f t="shared" si="21"/>
        <v>29238704</v>
      </c>
      <c r="J9" s="80">
        <f t="shared" si="4"/>
        <v>7224</v>
      </c>
      <c r="K9" s="80" t="str">
        <f t="shared" si="5"/>
        <v>7224.3128</v>
      </c>
      <c r="L9" s="61">
        <f t="shared" si="6"/>
        <v>11319</v>
      </c>
      <c r="M9" s="53" t="s">
        <v>21</v>
      </c>
      <c r="N9" s="53">
        <f t="shared" si="7"/>
        <v>253</v>
      </c>
      <c r="O9" s="53" t="s">
        <v>22</v>
      </c>
      <c r="P9" s="62">
        <f t="shared" si="8"/>
        <v>2863707</v>
      </c>
      <c r="Q9" s="81">
        <f t="shared" si="22"/>
        <v>45819312</v>
      </c>
      <c r="R9" s="85">
        <f t="shared" si="9"/>
        <v>11320</v>
      </c>
      <c r="S9" s="80" t="str">
        <f t="shared" si="10"/>
        <v>11320.3128</v>
      </c>
      <c r="T9" s="61">
        <f t="shared" si="11"/>
        <v>15415</v>
      </c>
      <c r="U9" s="53" t="s">
        <v>21</v>
      </c>
      <c r="V9" s="53">
        <f t="shared" si="12"/>
        <v>253</v>
      </c>
      <c r="W9" s="53" t="s">
        <v>22</v>
      </c>
      <c r="X9" s="62">
        <f t="shared" si="13"/>
        <v>3899995</v>
      </c>
      <c r="Y9" s="81">
        <f t="shared" si="23"/>
        <v>62399920</v>
      </c>
      <c r="Z9" s="89">
        <f t="shared" si="14"/>
        <v>15416</v>
      </c>
      <c r="AA9" s="80" t="str">
        <f t="shared" si="15"/>
        <v>15416.3128</v>
      </c>
      <c r="AB9" s="35">
        <f t="shared" si="16"/>
        <v>19511</v>
      </c>
      <c r="AC9" s="40">
        <f t="shared" si="17"/>
        <v>8610632</v>
      </c>
      <c r="AD9" s="89">
        <f t="shared" si="18"/>
        <v>137770112</v>
      </c>
      <c r="AE9" s="120" t="s">
        <v>36</v>
      </c>
      <c r="AF9" s="103">
        <f t="shared" si="19"/>
        <v>15416</v>
      </c>
      <c r="AG9" s="103">
        <f t="shared" si="20"/>
        <v>19511</v>
      </c>
      <c r="AH9" s="121" t="s">
        <v>77</v>
      </c>
      <c r="AI9" s="45"/>
      <c r="AJ9" s="45"/>
    </row>
    <row r="10" spans="1:88" s="1" customFormat="1" ht="29.25" customHeight="1" thickBot="1" x14ac:dyDescent="0.25">
      <c r="A10" s="8">
        <v>12</v>
      </c>
      <c r="B10" s="67" t="s">
        <v>2</v>
      </c>
      <c r="C10" s="76">
        <f t="shared" si="0"/>
        <v>2872</v>
      </c>
      <c r="D10" s="58">
        <f t="shared" si="1"/>
        <v>6967</v>
      </c>
      <c r="E10" s="59" t="s">
        <v>21</v>
      </c>
      <c r="F10" s="59">
        <f t="shared" si="2"/>
        <v>252</v>
      </c>
      <c r="G10" s="59" t="s">
        <v>22</v>
      </c>
      <c r="H10" s="60">
        <f t="shared" si="3"/>
        <v>1755684</v>
      </c>
      <c r="I10" s="77">
        <f t="shared" si="21"/>
        <v>28090944</v>
      </c>
      <c r="J10" s="76">
        <f t="shared" si="4"/>
        <v>6968</v>
      </c>
      <c r="K10" s="76" t="str">
        <f t="shared" si="5"/>
        <v>6968.2872</v>
      </c>
      <c r="L10" s="58">
        <f t="shared" si="6"/>
        <v>11063</v>
      </c>
      <c r="M10" s="59" t="s">
        <v>21</v>
      </c>
      <c r="N10" s="59">
        <f t="shared" si="7"/>
        <v>252</v>
      </c>
      <c r="O10" s="59" t="s">
        <v>22</v>
      </c>
      <c r="P10" s="60">
        <f t="shared" si="8"/>
        <v>2787876</v>
      </c>
      <c r="Q10" s="77">
        <f t="shared" si="22"/>
        <v>44606016</v>
      </c>
      <c r="R10" s="85">
        <f t="shared" si="9"/>
        <v>11064</v>
      </c>
      <c r="S10" s="76" t="str">
        <f t="shared" si="10"/>
        <v>11064.2872</v>
      </c>
      <c r="T10" s="58">
        <f t="shared" si="11"/>
        <v>15159</v>
      </c>
      <c r="U10" s="59" t="s">
        <v>21</v>
      </c>
      <c r="V10" s="59">
        <f t="shared" si="12"/>
        <v>252</v>
      </c>
      <c r="W10" s="59" t="s">
        <v>22</v>
      </c>
      <c r="X10" s="60">
        <f t="shared" si="13"/>
        <v>3820068</v>
      </c>
      <c r="Y10" s="77">
        <f t="shared" si="23"/>
        <v>61121088</v>
      </c>
      <c r="Z10" s="89">
        <f t="shared" si="14"/>
        <v>15160</v>
      </c>
      <c r="AA10" s="76" t="str">
        <f t="shared" si="15"/>
        <v>15160.2872</v>
      </c>
      <c r="AB10" s="29">
        <f t="shared" si="16"/>
        <v>19255</v>
      </c>
      <c r="AC10" s="37">
        <f t="shared" si="17"/>
        <v>8382883</v>
      </c>
      <c r="AD10" s="95">
        <f t="shared" si="18"/>
        <v>134126128</v>
      </c>
      <c r="AE10" s="49" t="s">
        <v>37</v>
      </c>
      <c r="AF10" s="104">
        <f t="shared" si="19"/>
        <v>15160</v>
      </c>
      <c r="AG10" s="104">
        <f t="shared" si="20"/>
        <v>19255</v>
      </c>
      <c r="AH10" s="114" t="s">
        <v>76</v>
      </c>
      <c r="AI10" s="45"/>
      <c r="AJ10" s="45"/>
    </row>
    <row r="11" spans="1:88" s="1" customFormat="1" ht="29.25" customHeight="1" thickBot="1" x14ac:dyDescent="0.25">
      <c r="A11" s="7">
        <v>11</v>
      </c>
      <c r="B11" s="51" t="s">
        <v>10</v>
      </c>
      <c r="C11" s="78">
        <f t="shared" si="0"/>
        <v>2616</v>
      </c>
      <c r="D11" s="56">
        <f t="shared" si="1"/>
        <v>6711</v>
      </c>
      <c r="E11" s="57" t="s">
        <v>21</v>
      </c>
      <c r="F11" s="57">
        <f t="shared" si="2"/>
        <v>251</v>
      </c>
      <c r="G11" s="57" t="s">
        <v>22</v>
      </c>
      <c r="H11" s="55">
        <f t="shared" si="3"/>
        <v>1684461</v>
      </c>
      <c r="I11" s="79">
        <f t="shared" si="21"/>
        <v>26951376</v>
      </c>
      <c r="J11" s="78">
        <f t="shared" si="4"/>
        <v>6712</v>
      </c>
      <c r="K11" s="78" t="str">
        <f t="shared" si="5"/>
        <v>6712.2616</v>
      </c>
      <c r="L11" s="56">
        <f t="shared" si="6"/>
        <v>10807</v>
      </c>
      <c r="M11" s="57" t="s">
        <v>21</v>
      </c>
      <c r="N11" s="57">
        <f t="shared" si="7"/>
        <v>251</v>
      </c>
      <c r="O11" s="57" t="s">
        <v>22</v>
      </c>
      <c r="P11" s="55">
        <f t="shared" si="8"/>
        <v>2712557</v>
      </c>
      <c r="Q11" s="79">
        <f t="shared" si="22"/>
        <v>43400912</v>
      </c>
      <c r="R11" s="85">
        <f t="shared" si="9"/>
        <v>10808</v>
      </c>
      <c r="S11" s="78" t="str">
        <f t="shared" si="10"/>
        <v>10808.2616</v>
      </c>
      <c r="T11" s="56">
        <f t="shared" si="11"/>
        <v>14903</v>
      </c>
      <c r="U11" s="57" t="s">
        <v>21</v>
      </c>
      <c r="V11" s="57">
        <f t="shared" si="12"/>
        <v>251</v>
      </c>
      <c r="W11" s="57" t="s">
        <v>22</v>
      </c>
      <c r="X11" s="55">
        <f t="shared" si="13"/>
        <v>3740653</v>
      </c>
      <c r="Y11" s="79">
        <f t="shared" si="23"/>
        <v>59850448</v>
      </c>
      <c r="Z11" s="89">
        <f t="shared" si="14"/>
        <v>14904</v>
      </c>
      <c r="AA11" s="78" t="str">
        <f t="shared" si="15"/>
        <v>14904.2616</v>
      </c>
      <c r="AB11" s="36">
        <f t="shared" si="16"/>
        <v>18999</v>
      </c>
      <c r="AC11" s="36">
        <f t="shared" si="17"/>
        <v>8156670</v>
      </c>
      <c r="AD11" s="94">
        <f t="shared" si="18"/>
        <v>130506720</v>
      </c>
      <c r="AE11" s="100" t="s">
        <v>38</v>
      </c>
      <c r="AF11" s="105">
        <f t="shared" si="19"/>
        <v>14904</v>
      </c>
      <c r="AG11" s="105">
        <f t="shared" si="20"/>
        <v>18999</v>
      </c>
      <c r="AH11" s="117" t="s">
        <v>75</v>
      </c>
      <c r="AI11" s="45"/>
    </row>
    <row r="12" spans="1:88" s="1" customFormat="1" ht="29.25" customHeight="1" thickBot="1" x14ac:dyDescent="0.25">
      <c r="A12" s="8">
        <v>10</v>
      </c>
      <c r="B12" s="50" t="s">
        <v>9</v>
      </c>
      <c r="C12" s="78">
        <f t="shared" si="0"/>
        <v>2360</v>
      </c>
      <c r="D12" s="56">
        <f t="shared" si="1"/>
        <v>6455</v>
      </c>
      <c r="E12" s="57" t="s">
        <v>21</v>
      </c>
      <c r="F12" s="57">
        <f t="shared" si="2"/>
        <v>250</v>
      </c>
      <c r="G12" s="57" t="s">
        <v>22</v>
      </c>
      <c r="H12" s="55">
        <f t="shared" si="3"/>
        <v>1613750</v>
      </c>
      <c r="I12" s="79">
        <f t="shared" si="21"/>
        <v>25820000</v>
      </c>
      <c r="J12" s="78">
        <f t="shared" si="4"/>
        <v>6456</v>
      </c>
      <c r="K12" s="78" t="str">
        <f t="shared" si="5"/>
        <v>6456.2360</v>
      </c>
      <c r="L12" s="56">
        <f t="shared" si="6"/>
        <v>10551</v>
      </c>
      <c r="M12" s="57" t="s">
        <v>21</v>
      </c>
      <c r="N12" s="57">
        <f t="shared" si="7"/>
        <v>250</v>
      </c>
      <c r="O12" s="57" t="s">
        <v>22</v>
      </c>
      <c r="P12" s="55">
        <f t="shared" si="8"/>
        <v>2637750</v>
      </c>
      <c r="Q12" s="79">
        <f t="shared" si="22"/>
        <v>42204000</v>
      </c>
      <c r="R12" s="85">
        <f t="shared" si="9"/>
        <v>10552</v>
      </c>
      <c r="S12" s="78" t="str">
        <f t="shared" si="10"/>
        <v>10552.2360</v>
      </c>
      <c r="T12" s="56">
        <f t="shared" si="11"/>
        <v>14647</v>
      </c>
      <c r="U12" s="57" t="s">
        <v>21</v>
      </c>
      <c r="V12" s="57">
        <f t="shared" si="12"/>
        <v>250</v>
      </c>
      <c r="W12" s="57" t="s">
        <v>22</v>
      </c>
      <c r="X12" s="55">
        <f t="shared" si="13"/>
        <v>3661750</v>
      </c>
      <c r="Y12" s="79">
        <f t="shared" si="23"/>
        <v>58588000</v>
      </c>
      <c r="Z12" s="89">
        <f t="shared" si="14"/>
        <v>14648</v>
      </c>
      <c r="AA12" s="78" t="str">
        <f t="shared" si="15"/>
        <v>14648.2360</v>
      </c>
      <c r="AB12" s="37">
        <f t="shared" si="16"/>
        <v>18743</v>
      </c>
      <c r="AC12" s="37">
        <f t="shared" si="17"/>
        <v>7931993</v>
      </c>
      <c r="AD12" s="94">
        <f t="shared" si="18"/>
        <v>126911888</v>
      </c>
      <c r="AE12" s="100" t="s">
        <v>39</v>
      </c>
      <c r="AF12" s="106">
        <f t="shared" si="19"/>
        <v>14648</v>
      </c>
      <c r="AG12" s="106">
        <f t="shared" si="20"/>
        <v>18743</v>
      </c>
      <c r="AH12" s="117" t="s">
        <v>74</v>
      </c>
      <c r="AI12" s="45"/>
    </row>
    <row r="13" spans="1:88" s="1" customFormat="1" ht="29.25" customHeight="1" thickBot="1" x14ac:dyDescent="0.25">
      <c r="A13" s="31">
        <v>9</v>
      </c>
      <c r="B13" s="68" t="s">
        <v>8</v>
      </c>
      <c r="C13" s="80">
        <f t="shared" si="0"/>
        <v>2104</v>
      </c>
      <c r="D13" s="61">
        <f t="shared" si="1"/>
        <v>6199</v>
      </c>
      <c r="E13" s="53" t="s">
        <v>21</v>
      </c>
      <c r="F13" s="53">
        <f t="shared" si="2"/>
        <v>249</v>
      </c>
      <c r="G13" s="53" t="s">
        <v>22</v>
      </c>
      <c r="H13" s="62">
        <f t="shared" si="3"/>
        <v>1543551</v>
      </c>
      <c r="I13" s="81">
        <f t="shared" si="21"/>
        <v>24696816</v>
      </c>
      <c r="J13" s="80">
        <f t="shared" si="4"/>
        <v>6200</v>
      </c>
      <c r="K13" s="80" t="str">
        <f t="shared" si="5"/>
        <v>6200.2104</v>
      </c>
      <c r="L13" s="61">
        <f t="shared" si="6"/>
        <v>10295</v>
      </c>
      <c r="M13" s="53" t="s">
        <v>21</v>
      </c>
      <c r="N13" s="53">
        <f t="shared" si="7"/>
        <v>249</v>
      </c>
      <c r="O13" s="53" t="s">
        <v>22</v>
      </c>
      <c r="P13" s="62">
        <f t="shared" si="8"/>
        <v>2563455</v>
      </c>
      <c r="Q13" s="81">
        <f t="shared" si="22"/>
        <v>41015280</v>
      </c>
      <c r="R13" s="85">
        <f t="shared" si="9"/>
        <v>10296</v>
      </c>
      <c r="S13" s="80" t="str">
        <f t="shared" si="10"/>
        <v>10296.2104</v>
      </c>
      <c r="T13" s="61">
        <f t="shared" si="11"/>
        <v>14391</v>
      </c>
      <c r="U13" s="53" t="s">
        <v>21</v>
      </c>
      <c r="V13" s="53">
        <f t="shared" si="12"/>
        <v>249</v>
      </c>
      <c r="W13" s="53" t="s">
        <v>22</v>
      </c>
      <c r="X13" s="62">
        <f t="shared" si="13"/>
        <v>3583359</v>
      </c>
      <c r="Y13" s="81">
        <f t="shared" si="23"/>
        <v>57333744</v>
      </c>
      <c r="Z13" s="89">
        <f t="shared" si="14"/>
        <v>14392</v>
      </c>
      <c r="AA13" s="80" t="str">
        <f t="shared" si="15"/>
        <v>14392.2104</v>
      </c>
      <c r="AB13" s="37">
        <f t="shared" si="16"/>
        <v>18487</v>
      </c>
      <c r="AC13" s="38">
        <f t="shared" si="17"/>
        <v>7708852</v>
      </c>
      <c r="AD13" s="89">
        <f t="shared" si="18"/>
        <v>123341632</v>
      </c>
      <c r="AE13" s="122" t="s">
        <v>40</v>
      </c>
      <c r="AF13" s="107">
        <f t="shared" si="19"/>
        <v>14392</v>
      </c>
      <c r="AG13" s="107">
        <f t="shared" si="20"/>
        <v>18487</v>
      </c>
      <c r="AH13" s="123" t="s">
        <v>73</v>
      </c>
      <c r="AI13" s="45"/>
    </row>
    <row r="14" spans="1:88" s="1" customFormat="1" ht="29.25" customHeight="1" thickBot="1" x14ac:dyDescent="0.25">
      <c r="A14" s="6">
        <v>8</v>
      </c>
      <c r="B14" s="69" t="s">
        <v>7</v>
      </c>
      <c r="C14" s="76">
        <f t="shared" si="0"/>
        <v>1848</v>
      </c>
      <c r="D14" s="58">
        <f t="shared" si="1"/>
        <v>5943</v>
      </c>
      <c r="E14" s="59" t="s">
        <v>21</v>
      </c>
      <c r="F14" s="59">
        <f t="shared" si="2"/>
        <v>248</v>
      </c>
      <c r="G14" s="59" t="s">
        <v>22</v>
      </c>
      <c r="H14" s="60">
        <f t="shared" si="3"/>
        <v>1473864</v>
      </c>
      <c r="I14" s="77">
        <f t="shared" si="21"/>
        <v>23581824</v>
      </c>
      <c r="J14" s="76">
        <f t="shared" si="4"/>
        <v>5944</v>
      </c>
      <c r="K14" s="76" t="str">
        <f t="shared" si="5"/>
        <v>5944.1848</v>
      </c>
      <c r="L14" s="58">
        <f t="shared" si="6"/>
        <v>10039</v>
      </c>
      <c r="M14" s="59" t="s">
        <v>21</v>
      </c>
      <c r="N14" s="59">
        <f t="shared" si="7"/>
        <v>248</v>
      </c>
      <c r="O14" s="59" t="s">
        <v>22</v>
      </c>
      <c r="P14" s="60">
        <f t="shared" si="8"/>
        <v>2489672</v>
      </c>
      <c r="Q14" s="77">
        <f t="shared" si="22"/>
        <v>39834752</v>
      </c>
      <c r="R14" s="85">
        <f t="shared" si="9"/>
        <v>10040</v>
      </c>
      <c r="S14" s="76" t="str">
        <f t="shared" si="10"/>
        <v>10040.1848</v>
      </c>
      <c r="T14" s="58">
        <f t="shared" si="11"/>
        <v>14135</v>
      </c>
      <c r="U14" s="59" t="s">
        <v>21</v>
      </c>
      <c r="V14" s="59">
        <f t="shared" si="12"/>
        <v>248</v>
      </c>
      <c r="W14" s="59" t="s">
        <v>22</v>
      </c>
      <c r="X14" s="60">
        <f t="shared" si="13"/>
        <v>3505480</v>
      </c>
      <c r="Y14" s="77">
        <f t="shared" si="23"/>
        <v>56087680</v>
      </c>
      <c r="Z14" s="89">
        <f t="shared" si="14"/>
        <v>14136</v>
      </c>
      <c r="AA14" s="76" t="str">
        <f t="shared" si="15"/>
        <v>14136.1848</v>
      </c>
      <c r="AB14" s="39">
        <f t="shared" si="16"/>
        <v>18231</v>
      </c>
      <c r="AC14" s="39">
        <f t="shared" si="17"/>
        <v>7487247</v>
      </c>
      <c r="AD14" s="95">
        <f t="shared" si="18"/>
        <v>119795952</v>
      </c>
      <c r="AE14" s="124" t="s">
        <v>41</v>
      </c>
      <c r="AF14" s="108">
        <f t="shared" si="19"/>
        <v>14136</v>
      </c>
      <c r="AG14" s="108">
        <f t="shared" si="20"/>
        <v>18231</v>
      </c>
      <c r="AH14" s="125" t="s">
        <v>72</v>
      </c>
      <c r="AI14" s="45"/>
      <c r="BQ14" s="45"/>
    </row>
    <row r="15" spans="1:88" s="1" customFormat="1" ht="29.25" customHeight="1" thickBot="1" x14ac:dyDescent="0.25">
      <c r="A15" s="7">
        <v>7</v>
      </c>
      <c r="B15" s="51" t="s">
        <v>6</v>
      </c>
      <c r="C15" s="78">
        <f t="shared" si="0"/>
        <v>1592</v>
      </c>
      <c r="D15" s="56">
        <f t="shared" si="1"/>
        <v>5687</v>
      </c>
      <c r="E15" s="57" t="s">
        <v>21</v>
      </c>
      <c r="F15" s="57">
        <f t="shared" si="2"/>
        <v>247</v>
      </c>
      <c r="G15" s="57" t="s">
        <v>22</v>
      </c>
      <c r="H15" s="55">
        <f t="shared" si="3"/>
        <v>1404689</v>
      </c>
      <c r="I15" s="79">
        <f t="shared" si="21"/>
        <v>22475024</v>
      </c>
      <c r="J15" s="78">
        <f t="shared" si="4"/>
        <v>5688</v>
      </c>
      <c r="K15" s="78" t="str">
        <f t="shared" si="5"/>
        <v>5688.1592</v>
      </c>
      <c r="L15" s="56">
        <f t="shared" si="6"/>
        <v>9783</v>
      </c>
      <c r="M15" s="57" t="s">
        <v>21</v>
      </c>
      <c r="N15" s="57">
        <f t="shared" si="7"/>
        <v>247</v>
      </c>
      <c r="O15" s="57" t="s">
        <v>22</v>
      </c>
      <c r="P15" s="55">
        <f t="shared" si="8"/>
        <v>2416401</v>
      </c>
      <c r="Q15" s="79">
        <f t="shared" si="22"/>
        <v>38662416</v>
      </c>
      <c r="R15" s="85">
        <f t="shared" si="9"/>
        <v>9784</v>
      </c>
      <c r="S15" s="78" t="str">
        <f t="shared" si="10"/>
        <v>9784.1592</v>
      </c>
      <c r="T15" s="56">
        <f t="shared" si="11"/>
        <v>13879</v>
      </c>
      <c r="U15" s="57" t="s">
        <v>21</v>
      </c>
      <c r="V15" s="57">
        <f t="shared" si="12"/>
        <v>247</v>
      </c>
      <c r="W15" s="57" t="s">
        <v>22</v>
      </c>
      <c r="X15" s="55">
        <f t="shared" si="13"/>
        <v>3428113</v>
      </c>
      <c r="Y15" s="79">
        <f t="shared" si="23"/>
        <v>54849808</v>
      </c>
      <c r="Z15" s="89">
        <f t="shared" si="14"/>
        <v>13880</v>
      </c>
      <c r="AA15" s="78" t="str">
        <f t="shared" si="15"/>
        <v>13880.1592</v>
      </c>
      <c r="AB15" s="36">
        <f t="shared" si="16"/>
        <v>17975</v>
      </c>
      <c r="AC15" s="36">
        <f t="shared" si="17"/>
        <v>7267178</v>
      </c>
      <c r="AD15" s="94">
        <f t="shared" si="18"/>
        <v>116274848</v>
      </c>
      <c r="AE15" s="100" t="s">
        <v>42</v>
      </c>
      <c r="AF15" s="105">
        <f t="shared" si="19"/>
        <v>13880</v>
      </c>
      <c r="AG15" s="105">
        <f t="shared" si="20"/>
        <v>17975</v>
      </c>
      <c r="AH15" s="117" t="s">
        <v>71</v>
      </c>
      <c r="AI15" s="45"/>
    </row>
    <row r="16" spans="1:88" s="1" customFormat="1" ht="29.25" customHeight="1" thickBot="1" x14ac:dyDescent="0.25">
      <c r="A16" s="8">
        <v>6</v>
      </c>
      <c r="B16" s="50" t="s">
        <v>5</v>
      </c>
      <c r="C16" s="78">
        <f t="shared" si="0"/>
        <v>1336</v>
      </c>
      <c r="D16" s="56">
        <f t="shared" si="1"/>
        <v>5431</v>
      </c>
      <c r="E16" s="57" t="s">
        <v>21</v>
      </c>
      <c r="F16" s="57">
        <f t="shared" si="2"/>
        <v>246</v>
      </c>
      <c r="G16" s="57" t="s">
        <v>22</v>
      </c>
      <c r="H16" s="55">
        <f t="shared" si="3"/>
        <v>1336026</v>
      </c>
      <c r="I16" s="79">
        <f t="shared" si="21"/>
        <v>21376416</v>
      </c>
      <c r="J16" s="78">
        <f t="shared" si="4"/>
        <v>5432</v>
      </c>
      <c r="K16" s="78" t="str">
        <f t="shared" si="5"/>
        <v>5432.1336</v>
      </c>
      <c r="L16" s="56">
        <f t="shared" si="6"/>
        <v>9527</v>
      </c>
      <c r="M16" s="57" t="s">
        <v>21</v>
      </c>
      <c r="N16" s="57">
        <f t="shared" si="7"/>
        <v>246</v>
      </c>
      <c r="O16" s="57" t="s">
        <v>22</v>
      </c>
      <c r="P16" s="55">
        <f t="shared" si="8"/>
        <v>2343642</v>
      </c>
      <c r="Q16" s="79">
        <f t="shared" si="22"/>
        <v>37498272</v>
      </c>
      <c r="R16" s="85">
        <f t="shared" si="9"/>
        <v>9528</v>
      </c>
      <c r="S16" s="78" t="str">
        <f t="shared" si="10"/>
        <v>9528.1336</v>
      </c>
      <c r="T16" s="56">
        <f t="shared" si="11"/>
        <v>13623</v>
      </c>
      <c r="U16" s="57" t="s">
        <v>21</v>
      </c>
      <c r="V16" s="57">
        <f t="shared" si="12"/>
        <v>246</v>
      </c>
      <c r="W16" s="57" t="s">
        <v>22</v>
      </c>
      <c r="X16" s="55">
        <f t="shared" si="13"/>
        <v>3351258</v>
      </c>
      <c r="Y16" s="79">
        <f t="shared" si="23"/>
        <v>53620128</v>
      </c>
      <c r="Z16" s="89">
        <f t="shared" si="14"/>
        <v>13624</v>
      </c>
      <c r="AA16" s="78" t="str">
        <f t="shared" si="15"/>
        <v>13624.1336</v>
      </c>
      <c r="AB16" s="34">
        <f t="shared" si="16"/>
        <v>17719</v>
      </c>
      <c r="AC16" s="36">
        <f t="shared" si="17"/>
        <v>7048645</v>
      </c>
      <c r="AD16" s="94">
        <f t="shared" si="18"/>
        <v>112778320</v>
      </c>
      <c r="AE16" s="100" t="s">
        <v>43</v>
      </c>
      <c r="AF16" s="102">
        <f t="shared" si="19"/>
        <v>13624</v>
      </c>
      <c r="AG16" s="102">
        <f t="shared" si="20"/>
        <v>17719</v>
      </c>
      <c r="AH16" s="117" t="s">
        <v>70</v>
      </c>
      <c r="AI16" s="45"/>
      <c r="AK16" s="1" t="s">
        <v>0</v>
      </c>
    </row>
    <row r="17" spans="1:40" s="1" customFormat="1" ht="29.25" customHeight="1" thickBot="1" x14ac:dyDescent="0.25">
      <c r="A17" s="9">
        <v>5</v>
      </c>
      <c r="B17" s="52" t="s">
        <v>4</v>
      </c>
      <c r="C17" s="80">
        <f t="shared" si="0"/>
        <v>1080</v>
      </c>
      <c r="D17" s="61">
        <f t="shared" si="1"/>
        <v>5175</v>
      </c>
      <c r="E17" s="53" t="s">
        <v>21</v>
      </c>
      <c r="F17" s="53">
        <f t="shared" si="2"/>
        <v>245</v>
      </c>
      <c r="G17" s="53" t="s">
        <v>22</v>
      </c>
      <c r="H17" s="62">
        <f t="shared" si="3"/>
        <v>1267875</v>
      </c>
      <c r="I17" s="81">
        <f t="shared" si="21"/>
        <v>20286000</v>
      </c>
      <c r="J17" s="80">
        <f t="shared" si="4"/>
        <v>5176</v>
      </c>
      <c r="K17" s="80" t="str">
        <f t="shared" si="5"/>
        <v>5176.1080</v>
      </c>
      <c r="L17" s="61">
        <f t="shared" si="6"/>
        <v>9271</v>
      </c>
      <c r="M17" s="53" t="s">
        <v>21</v>
      </c>
      <c r="N17" s="53">
        <f t="shared" si="7"/>
        <v>245</v>
      </c>
      <c r="O17" s="53" t="s">
        <v>22</v>
      </c>
      <c r="P17" s="62">
        <f t="shared" si="8"/>
        <v>2271395</v>
      </c>
      <c r="Q17" s="81">
        <f t="shared" si="22"/>
        <v>36342320</v>
      </c>
      <c r="R17" s="85">
        <f t="shared" si="9"/>
        <v>9272</v>
      </c>
      <c r="S17" s="80" t="str">
        <f t="shared" si="10"/>
        <v>9272.1080</v>
      </c>
      <c r="T17" s="61">
        <f t="shared" si="11"/>
        <v>13367</v>
      </c>
      <c r="U17" s="53" t="s">
        <v>21</v>
      </c>
      <c r="V17" s="53">
        <f t="shared" si="12"/>
        <v>245</v>
      </c>
      <c r="W17" s="53" t="s">
        <v>22</v>
      </c>
      <c r="X17" s="62">
        <f t="shared" si="13"/>
        <v>3274915</v>
      </c>
      <c r="Y17" s="81">
        <f t="shared" si="23"/>
        <v>52398640</v>
      </c>
      <c r="Z17" s="89">
        <f t="shared" si="14"/>
        <v>13368</v>
      </c>
      <c r="AA17" s="80" t="str">
        <f t="shared" si="15"/>
        <v>13368.1080</v>
      </c>
      <c r="AB17" s="40">
        <f t="shared" si="16"/>
        <v>17463</v>
      </c>
      <c r="AC17" s="40">
        <f t="shared" si="17"/>
        <v>6831648</v>
      </c>
      <c r="AD17" s="89">
        <f t="shared" si="18"/>
        <v>109306368</v>
      </c>
      <c r="AE17" s="120" t="s">
        <v>44</v>
      </c>
      <c r="AF17" s="109">
        <f t="shared" si="19"/>
        <v>13368</v>
      </c>
      <c r="AG17" s="109">
        <f t="shared" si="20"/>
        <v>17463</v>
      </c>
      <c r="AH17" s="121" t="s">
        <v>69</v>
      </c>
      <c r="AI17" s="45"/>
      <c r="AJ17" s="45"/>
      <c r="AM17" s="1" t="s">
        <v>0</v>
      </c>
      <c r="AN17" s="1" t="s">
        <v>0</v>
      </c>
    </row>
    <row r="18" spans="1:40" s="1" customFormat="1" ht="29.25" customHeight="1" thickBot="1" x14ac:dyDescent="0.25">
      <c r="A18" s="8">
        <v>4</v>
      </c>
      <c r="B18" s="50" t="s">
        <v>29</v>
      </c>
      <c r="C18" s="76">
        <f t="shared" si="0"/>
        <v>824</v>
      </c>
      <c r="D18" s="58">
        <f t="shared" ref="D18:D19" si="24">D19+256</f>
        <v>4919</v>
      </c>
      <c r="E18" s="59" t="s">
        <v>21</v>
      </c>
      <c r="F18" s="59">
        <f t="shared" ref="F18:F19" si="25">F19+1</f>
        <v>244</v>
      </c>
      <c r="G18" s="59" t="s">
        <v>22</v>
      </c>
      <c r="H18" s="60">
        <f t="shared" ref="H18:H19" si="26">D18*F18</f>
        <v>1200236</v>
      </c>
      <c r="I18" s="77">
        <f t="shared" si="21"/>
        <v>19203776</v>
      </c>
      <c r="J18" s="76">
        <f t="shared" si="4"/>
        <v>4920</v>
      </c>
      <c r="K18" s="76" t="str">
        <f t="shared" si="5"/>
        <v>4920.824</v>
      </c>
      <c r="L18" s="58">
        <f t="shared" si="6"/>
        <v>9015</v>
      </c>
      <c r="M18" s="59" t="s">
        <v>21</v>
      </c>
      <c r="N18" s="59">
        <f t="shared" si="7"/>
        <v>244</v>
      </c>
      <c r="O18" s="59" t="s">
        <v>22</v>
      </c>
      <c r="P18" s="60">
        <f t="shared" si="8"/>
        <v>2199660</v>
      </c>
      <c r="Q18" s="77">
        <f t="shared" si="22"/>
        <v>35194560</v>
      </c>
      <c r="R18" s="85">
        <f t="shared" si="9"/>
        <v>9016</v>
      </c>
      <c r="S18" s="76" t="str">
        <f t="shared" si="10"/>
        <v>9016.824</v>
      </c>
      <c r="T18" s="58">
        <f t="shared" si="11"/>
        <v>13111</v>
      </c>
      <c r="U18" s="59" t="s">
        <v>21</v>
      </c>
      <c r="V18" s="59">
        <f t="shared" si="12"/>
        <v>244</v>
      </c>
      <c r="W18" s="59" t="s">
        <v>22</v>
      </c>
      <c r="X18" s="60">
        <f t="shared" si="13"/>
        <v>3199084</v>
      </c>
      <c r="Y18" s="77">
        <f t="shared" si="23"/>
        <v>51185344</v>
      </c>
      <c r="Z18" s="89">
        <f t="shared" si="14"/>
        <v>13112</v>
      </c>
      <c r="AA18" s="76" t="str">
        <f t="shared" si="15"/>
        <v>13112.824</v>
      </c>
      <c r="AB18" s="37">
        <f t="shared" ref="AB18:AB20" si="27">16383+C18</f>
        <v>17207</v>
      </c>
      <c r="AC18" s="37">
        <f t="shared" si="17"/>
        <v>6616187</v>
      </c>
      <c r="AD18" s="95">
        <f t="shared" si="18"/>
        <v>105858992</v>
      </c>
      <c r="AE18" s="115" t="s">
        <v>45</v>
      </c>
      <c r="AF18" s="106">
        <f t="shared" si="19"/>
        <v>13112</v>
      </c>
      <c r="AG18" s="106">
        <f t="shared" si="20"/>
        <v>17207</v>
      </c>
      <c r="AH18" s="116" t="s">
        <v>68</v>
      </c>
      <c r="AI18" s="45"/>
      <c r="AJ18" s="45"/>
    </row>
    <row r="19" spans="1:40" s="1" customFormat="1" ht="29.25" customHeight="1" thickBot="1" x14ac:dyDescent="0.25">
      <c r="A19" s="7">
        <v>3</v>
      </c>
      <c r="B19" s="51" t="s">
        <v>3</v>
      </c>
      <c r="C19" s="78">
        <f t="shared" si="0"/>
        <v>568</v>
      </c>
      <c r="D19" s="56">
        <f t="shared" si="24"/>
        <v>4663</v>
      </c>
      <c r="E19" s="57" t="s">
        <v>21</v>
      </c>
      <c r="F19" s="57">
        <f t="shared" si="25"/>
        <v>243</v>
      </c>
      <c r="G19" s="57" t="s">
        <v>22</v>
      </c>
      <c r="H19" s="55">
        <f t="shared" si="26"/>
        <v>1133109</v>
      </c>
      <c r="I19" s="79">
        <f t="shared" si="21"/>
        <v>18129744</v>
      </c>
      <c r="J19" s="78">
        <f t="shared" si="4"/>
        <v>4664</v>
      </c>
      <c r="K19" s="78" t="str">
        <f t="shared" si="5"/>
        <v>4664.568</v>
      </c>
      <c r="L19" s="56">
        <f t="shared" si="6"/>
        <v>8759</v>
      </c>
      <c r="M19" s="57" t="s">
        <v>21</v>
      </c>
      <c r="N19" s="57">
        <f t="shared" si="7"/>
        <v>243</v>
      </c>
      <c r="O19" s="57" t="s">
        <v>22</v>
      </c>
      <c r="P19" s="55">
        <f t="shared" si="8"/>
        <v>2128437</v>
      </c>
      <c r="Q19" s="79">
        <f t="shared" si="22"/>
        <v>34054992</v>
      </c>
      <c r="R19" s="85">
        <f t="shared" si="9"/>
        <v>8760</v>
      </c>
      <c r="S19" s="78" t="str">
        <f t="shared" si="10"/>
        <v>8760.568</v>
      </c>
      <c r="T19" s="56">
        <f t="shared" si="11"/>
        <v>12855</v>
      </c>
      <c r="U19" s="57" t="s">
        <v>21</v>
      </c>
      <c r="V19" s="57">
        <f t="shared" si="12"/>
        <v>243</v>
      </c>
      <c r="W19" s="57" t="s">
        <v>22</v>
      </c>
      <c r="X19" s="55">
        <f t="shared" si="13"/>
        <v>3123765</v>
      </c>
      <c r="Y19" s="79">
        <f t="shared" si="23"/>
        <v>49980240</v>
      </c>
      <c r="Z19" s="89">
        <f t="shared" si="14"/>
        <v>12856</v>
      </c>
      <c r="AA19" s="78" t="str">
        <f t="shared" si="15"/>
        <v>12856.568</v>
      </c>
      <c r="AB19" s="36">
        <f t="shared" si="27"/>
        <v>16951</v>
      </c>
      <c r="AC19" s="36">
        <f t="shared" si="17"/>
        <v>6402262</v>
      </c>
      <c r="AD19" s="94">
        <f t="shared" si="18"/>
        <v>102436192</v>
      </c>
      <c r="AE19" s="118" t="s">
        <v>46</v>
      </c>
      <c r="AF19" s="105">
        <f t="shared" si="19"/>
        <v>12856</v>
      </c>
      <c r="AG19" s="105">
        <f t="shared" si="20"/>
        <v>16951</v>
      </c>
      <c r="AH19" s="119" t="s">
        <v>67</v>
      </c>
      <c r="AI19" s="45"/>
      <c r="AJ19" s="45"/>
    </row>
    <row r="20" spans="1:40" s="1" customFormat="1" ht="29.25" customHeight="1" thickBot="1" x14ac:dyDescent="0.25">
      <c r="A20" s="7">
        <v>2</v>
      </c>
      <c r="B20" s="51" t="s">
        <v>28</v>
      </c>
      <c r="C20" s="78">
        <f>C21+256</f>
        <v>312</v>
      </c>
      <c r="D20" s="56">
        <f>D21+256</f>
        <v>4407</v>
      </c>
      <c r="E20" s="57" t="s">
        <v>21</v>
      </c>
      <c r="F20" s="57">
        <f>F21+1</f>
        <v>242</v>
      </c>
      <c r="G20" s="57" t="s">
        <v>22</v>
      </c>
      <c r="H20" s="55">
        <f>D20*F20</f>
        <v>1066494</v>
      </c>
      <c r="I20" s="79">
        <f t="shared" si="21"/>
        <v>17063904</v>
      </c>
      <c r="J20" s="78">
        <f>J21+256</f>
        <v>4408</v>
      </c>
      <c r="K20" s="78" t="str">
        <f>CONCATENATE(J20,".",C20)</f>
        <v>4408.312</v>
      </c>
      <c r="L20" s="56">
        <f>L21+256</f>
        <v>8503</v>
      </c>
      <c r="M20" s="57" t="s">
        <v>21</v>
      </c>
      <c r="N20" s="57">
        <f>N21+1</f>
        <v>242</v>
      </c>
      <c r="O20" s="57" t="s">
        <v>22</v>
      </c>
      <c r="P20" s="55">
        <f>L20*N20</f>
        <v>2057726</v>
      </c>
      <c r="Q20" s="79">
        <f t="shared" si="22"/>
        <v>32923616</v>
      </c>
      <c r="R20" s="85">
        <f t="shared" si="9"/>
        <v>8504</v>
      </c>
      <c r="S20" s="78" t="str">
        <f t="shared" si="10"/>
        <v>8504.312</v>
      </c>
      <c r="T20" s="56">
        <f>T21+256</f>
        <v>12599</v>
      </c>
      <c r="U20" s="57" t="s">
        <v>21</v>
      </c>
      <c r="V20" s="57">
        <f>V21+1</f>
        <v>242</v>
      </c>
      <c r="W20" s="57" t="s">
        <v>22</v>
      </c>
      <c r="X20" s="55">
        <f>T20*V20</f>
        <v>3048958</v>
      </c>
      <c r="Y20" s="79">
        <f t="shared" si="23"/>
        <v>48783328</v>
      </c>
      <c r="Z20" s="89">
        <f t="shared" si="14"/>
        <v>12600</v>
      </c>
      <c r="AA20" s="78" t="str">
        <f t="shared" si="15"/>
        <v>12600.312</v>
      </c>
      <c r="AB20" s="36">
        <f t="shared" si="27"/>
        <v>16695</v>
      </c>
      <c r="AC20" s="36">
        <f t="shared" si="17"/>
        <v>6189873</v>
      </c>
      <c r="AD20" s="94">
        <f t="shared" si="18"/>
        <v>99037968</v>
      </c>
      <c r="AE20" s="100" t="s">
        <v>47</v>
      </c>
      <c r="AF20" s="105">
        <f>AF21+256</f>
        <v>12600</v>
      </c>
      <c r="AG20" s="105">
        <f t="shared" si="20"/>
        <v>16695</v>
      </c>
      <c r="AH20" s="117" t="s">
        <v>66</v>
      </c>
      <c r="AI20" s="45"/>
      <c r="AJ20" s="45"/>
      <c r="AM20" s="45"/>
    </row>
    <row r="21" spans="1:40" s="1" customFormat="1" ht="29.25" customHeight="1" thickBot="1" x14ac:dyDescent="0.25">
      <c r="A21" s="9">
        <v>1</v>
      </c>
      <c r="B21" s="52" t="s">
        <v>15</v>
      </c>
      <c r="C21" s="126">
        <v>56</v>
      </c>
      <c r="D21" s="127">
        <f>4095+C21</f>
        <v>4151</v>
      </c>
      <c r="E21" s="54" t="s">
        <v>21</v>
      </c>
      <c r="F21" s="54">
        <v>241</v>
      </c>
      <c r="G21" s="54" t="s">
        <v>22</v>
      </c>
      <c r="H21" s="54">
        <f>D21*F21</f>
        <v>1000391</v>
      </c>
      <c r="I21" s="81">
        <f t="shared" si="21"/>
        <v>16006256</v>
      </c>
      <c r="J21" s="85">
        <f>4096+C21</f>
        <v>4152</v>
      </c>
      <c r="K21" s="87" t="str">
        <f>CONCATENATE(J21,".",C21)</f>
        <v>4152.56</v>
      </c>
      <c r="L21" s="63">
        <f>D21+4096</f>
        <v>8247</v>
      </c>
      <c r="M21" s="54" t="s">
        <v>21</v>
      </c>
      <c r="N21" s="86">
        <f>F21</f>
        <v>241</v>
      </c>
      <c r="O21" s="54" t="s">
        <v>22</v>
      </c>
      <c r="P21" s="54">
        <f>L21*N21</f>
        <v>1987527</v>
      </c>
      <c r="Q21" s="81">
        <f t="shared" si="22"/>
        <v>31800432</v>
      </c>
      <c r="R21" s="85">
        <f>4096+4096+C21</f>
        <v>8248</v>
      </c>
      <c r="S21" s="87" t="str">
        <f>CONCATENATE(R21,".",C21)</f>
        <v>8248.56</v>
      </c>
      <c r="T21" s="63">
        <f>D21+8192</f>
        <v>12343</v>
      </c>
      <c r="U21" s="54" t="s">
        <v>21</v>
      </c>
      <c r="V21" s="86">
        <f>N21</f>
        <v>241</v>
      </c>
      <c r="W21" s="54" t="s">
        <v>22</v>
      </c>
      <c r="X21" s="54">
        <f>T21*V21</f>
        <v>2974663</v>
      </c>
      <c r="Y21" s="81">
        <f t="shared" si="23"/>
        <v>47594608</v>
      </c>
      <c r="Z21" s="89">
        <f>4096+4096+4096+C21</f>
        <v>12344</v>
      </c>
      <c r="AA21" s="87" t="str">
        <f>CONCATENATE(Z21,".",C21)</f>
        <v>12344.56</v>
      </c>
      <c r="AB21" s="40">
        <f>16383+C21</f>
        <v>16439</v>
      </c>
      <c r="AC21" s="40">
        <f>H21+P21+X21+AB21</f>
        <v>5979020</v>
      </c>
      <c r="AD21" s="89">
        <f>AC21*16</f>
        <v>95664320</v>
      </c>
      <c r="AE21" s="120" t="s">
        <v>48</v>
      </c>
      <c r="AF21" s="109">
        <f>12288+C21</f>
        <v>12344</v>
      </c>
      <c r="AG21" s="109">
        <f>AF21+4095</f>
        <v>16439</v>
      </c>
      <c r="AH21" s="121" t="s">
        <v>65</v>
      </c>
      <c r="AI21" s="45"/>
      <c r="AJ21" s="45"/>
    </row>
    <row r="22" spans="1:40" s="1" customFormat="1" ht="21.75" customHeight="1" x14ac:dyDescent="0.25">
      <c r="A22" s="22"/>
      <c r="B22" s="22" t="s">
        <v>0</v>
      </c>
      <c r="C22" s="2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23"/>
      <c r="T22" s="14"/>
      <c r="U22" s="14"/>
      <c r="V22" s="14"/>
      <c r="W22" s="14"/>
      <c r="X22" s="14"/>
      <c r="Y22" s="14"/>
      <c r="Z22" s="14"/>
      <c r="AA22" s="24"/>
      <c r="AB22" s="24"/>
      <c r="AE22" s="45"/>
      <c r="AF22" s="45"/>
      <c r="AG22" s="96"/>
      <c r="AH22" s="13" t="s">
        <v>17</v>
      </c>
      <c r="AJ22" s="45"/>
    </row>
    <row r="23" spans="1:40" s="1" customFormat="1" ht="23.25" customHeight="1" x14ac:dyDescent="0.2">
      <c r="A23" s="22"/>
      <c r="B23" s="136" t="s">
        <v>83</v>
      </c>
      <c r="C23" s="2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23"/>
      <c r="T23" s="14"/>
      <c r="U23" s="14"/>
      <c r="V23" s="14"/>
      <c r="W23" s="14"/>
      <c r="X23" s="14"/>
      <c r="Y23" s="14"/>
      <c r="Z23" s="14"/>
      <c r="AA23" s="24"/>
      <c r="AB23" s="24"/>
      <c r="AC23" s="24"/>
      <c r="AD23" s="24"/>
      <c r="AG23" s="111"/>
      <c r="AH23" s="41" t="s">
        <v>18</v>
      </c>
    </row>
    <row r="24" spans="1:40" ht="18.75" x14ac:dyDescent="0.25">
      <c r="A24" s="11"/>
      <c r="B24" s="12" t="s">
        <v>19</v>
      </c>
      <c r="C24" s="16" t="s">
        <v>0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3" t="s">
        <v>0</v>
      </c>
      <c r="T24" s="17"/>
      <c r="U24" s="17"/>
      <c r="V24" s="17"/>
      <c r="W24" s="17"/>
      <c r="X24" s="17"/>
      <c r="Y24" s="17"/>
      <c r="Z24" s="17"/>
      <c r="AA24" s="24" t="s">
        <v>1</v>
      </c>
      <c r="AB24" s="24" t="s">
        <v>1</v>
      </c>
      <c r="AC24" s="24" t="s">
        <v>1</v>
      </c>
      <c r="AD24" s="24" t="s">
        <v>1</v>
      </c>
      <c r="AH24" s="42">
        <v>43371</v>
      </c>
    </row>
    <row r="25" spans="1:40" ht="18.75" x14ac:dyDescent="0.3">
      <c r="B25" s="15" t="s">
        <v>30</v>
      </c>
      <c r="C25" s="16" t="s">
        <v>0</v>
      </c>
      <c r="AA25" s="16" t="s">
        <v>0</v>
      </c>
      <c r="AB25" s="16" t="s">
        <v>0</v>
      </c>
      <c r="AC25" s="16" t="s">
        <v>0</v>
      </c>
      <c r="AD25" s="16" t="s">
        <v>0</v>
      </c>
    </row>
    <row r="26" spans="1:40" ht="18.75" x14ac:dyDescent="0.3">
      <c r="B26" s="90" t="s">
        <v>24</v>
      </c>
      <c r="C26" s="16"/>
      <c r="D26" s="18"/>
      <c r="E26" s="18"/>
      <c r="F26" s="18"/>
      <c r="G26" s="18"/>
      <c r="H26" s="4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6" t="s">
        <v>0</v>
      </c>
      <c r="AB26" s="16" t="s">
        <v>0</v>
      </c>
      <c r="AC26" s="16" t="s">
        <v>0</v>
      </c>
      <c r="AD26" s="16" t="s">
        <v>0</v>
      </c>
    </row>
    <row r="27" spans="1:40" ht="18.75" x14ac:dyDescent="0.3">
      <c r="B27" s="15" t="s">
        <v>81</v>
      </c>
      <c r="C27" s="16"/>
      <c r="AA27" s="16"/>
      <c r="AB27" s="16"/>
      <c r="AC27" s="16"/>
      <c r="AD27" s="16"/>
    </row>
    <row r="28" spans="1:40" ht="18.75" x14ac:dyDescent="0.3">
      <c r="B28" s="15" t="s">
        <v>50</v>
      </c>
      <c r="C28" s="15"/>
      <c r="D28" s="15" t="s">
        <v>84</v>
      </c>
      <c r="AA28" s="16" t="s">
        <v>0</v>
      </c>
      <c r="AB28" s="16" t="s">
        <v>0</v>
      </c>
      <c r="AC28" s="16" t="s">
        <v>0</v>
      </c>
      <c r="AD28" s="16" t="s">
        <v>0</v>
      </c>
    </row>
    <row r="29" spans="1:40" ht="18.75" x14ac:dyDescent="0.3">
      <c r="B29" s="15" t="s">
        <v>51</v>
      </c>
      <c r="C29" s="134"/>
      <c r="D29" s="134"/>
      <c r="E29" s="15"/>
      <c r="F29" s="15"/>
      <c r="G29" s="15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2"/>
      <c r="AB29" s="2"/>
      <c r="AC29" s="2"/>
      <c r="AD29" s="2"/>
    </row>
    <row r="30" spans="1:40" ht="18.75" x14ac:dyDescent="0.3">
      <c r="B30" s="15" t="s">
        <v>52</v>
      </c>
      <c r="C30" s="15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</row>
    <row r="31" spans="1:40" x14ac:dyDescent="0.2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</row>
    <row r="34" spans="2:30" x14ac:dyDescent="0.25">
      <c r="AA34" s="5"/>
      <c r="AB34" s="5"/>
      <c r="AC34" s="5"/>
      <c r="AD34" s="5"/>
    </row>
    <row r="35" spans="2:30" x14ac:dyDescent="0.25">
      <c r="B35" s="3" t="s">
        <v>0</v>
      </c>
    </row>
    <row r="36" spans="2:30" x14ac:dyDescent="0.25">
      <c r="B36" s="3" t="s">
        <v>0</v>
      </c>
    </row>
    <row r="37" spans="2:30" x14ac:dyDescent="0.25">
      <c r="B37" s="3" t="s">
        <v>0</v>
      </c>
    </row>
  </sheetData>
  <mergeCells count="14">
    <mergeCell ref="A1:AH1"/>
    <mergeCell ref="T3:Y3"/>
    <mergeCell ref="T4:X4"/>
    <mergeCell ref="T5:X5"/>
    <mergeCell ref="A3:B3"/>
    <mergeCell ref="A5:B5"/>
    <mergeCell ref="D3:I3"/>
    <mergeCell ref="L3:Q3"/>
    <mergeCell ref="D5:H5"/>
    <mergeCell ref="D4:H4"/>
    <mergeCell ref="L4:P4"/>
    <mergeCell ref="L5:P5"/>
    <mergeCell ref="AF3:AH3"/>
    <mergeCell ref="AF4:AH4"/>
  </mergeCells>
  <pageMargins left="0.23622047244094491" right="0.23622047244094491" top="0.35433070866141736" bottom="0.35433070866141736" header="0.31496062992125984" footer="0.31496062992125984"/>
  <pageSetup paperSize="9" scale="59" fitToWidth="2" orientation="landscape" r:id="rId1"/>
  <headerFooter alignWithMargins="0"/>
  <rowBreaks count="1" manualBreakCount="1">
    <brk id="4" max="33" man="1"/>
  </rowBreaks>
  <colBreaks count="2" manualBreakCount="2">
    <brk id="11" max="29" man="1"/>
    <brk id="30" max="1048575" man="1"/>
  </colBreaks>
  <ignoredErrors>
    <ignoredError sqref="K6:K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Мерности Материи Мг Фа</vt:lpstr>
      <vt:lpstr>'Мерности Материи Мг Фа'!Область_печати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 В. Кузнецова</dc:creator>
  <cp:lastModifiedBy>Александр Л. Алехнович</cp:lastModifiedBy>
  <cp:lastPrinted>2018-09-27T20:34:00Z</cp:lastPrinted>
  <dcterms:created xsi:type="dcterms:W3CDTF">2015-04-05T12:17:14Z</dcterms:created>
  <dcterms:modified xsi:type="dcterms:W3CDTF">2018-10-12T07:46:46Z</dcterms:modified>
</cp:coreProperties>
</file>